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hidePivotFieldList="1" defaultThemeVersion="124226"/>
  <mc:AlternateContent xmlns:mc="http://schemas.openxmlformats.org/markup-compatibility/2006">
    <mc:Choice Requires="x15">
      <x15ac:absPath xmlns:x15ac="http://schemas.microsoft.com/office/spreadsheetml/2010/11/ac" url="https://jmjts.sharepoint.com/sites/AmpUpToday/Shared Documents/FSA/Educational Foundation/GRANTS and Research Projects/BMP Lifecycle Costing Tool/Tool/"/>
    </mc:Choice>
  </mc:AlternateContent>
  <xr:revisionPtr revIDLastSave="840" documentId="8_{1872A23F-2943-407A-9CAF-AA01E97E5786}" xr6:coauthVersionLast="47" xr6:coauthVersionMax="47" xr10:uidLastSave="{1B894D0B-F4BB-4F35-B086-363A4BE48F90}"/>
  <bookViews>
    <workbookView xWindow="28680" yWindow="-120" windowWidth="29040" windowHeight="15720" tabRatio="857" activeTab="2" xr2:uid="{00000000-000D-0000-FFFF-FFFF00000000}"/>
  </bookViews>
  <sheets>
    <sheet name="Directions - READ ME FIRST" sheetId="1" r:id="rId1"/>
    <sheet name="1-Background Information" sheetId="2" r:id="rId2"/>
    <sheet name="2-Life Cycle Cost Analysis" sheetId="24" r:id="rId3"/>
    <sheet name="3-Water Quality System Database" sheetId="4" r:id="rId4"/>
    <sheet name="4-Maintenance" sheetId="28" r:id="rId5"/>
    <sheet name="5-Discount Rate Factors" sheetId="6" r:id="rId6"/>
    <sheet name="6-Unit Cost Summary" sheetId="25" r:id="rId7"/>
  </sheets>
  <definedNames>
    <definedName name="_xlnm.Print_Area" localSheetId="1">'1-Background Information'!$A$1:$H$15</definedName>
    <definedName name="_xlnm.Print_Area" localSheetId="2">'2-Life Cycle Cost Analysis'!$B$1:$O$59</definedName>
    <definedName name="_xlnm.Print_Area" localSheetId="3">'3-Water Quality System Database'!$A$1:$I$61</definedName>
    <definedName name="_xlnm.Print_Area" localSheetId="5">'5-Discount Rate Factors'!$A$1:$E$108</definedName>
    <definedName name="_xlnm.Print_Area" localSheetId="6">'6-Unit Cost Summary'!$A$1:$F$14</definedName>
    <definedName name="_xlnm.Print_Area" localSheetId="0">'Directions - READ ME FIRST'!$A$2:$J$52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24" l="1"/>
  <c r="H15" i="24"/>
  <c r="C38" i="24" l="1"/>
  <c r="D38" i="24" s="1"/>
  <c r="C37" i="24"/>
  <c r="H37" i="24" s="1"/>
  <c r="K37" i="24" s="1"/>
  <c r="C36" i="24"/>
  <c r="H36" i="24" s="1"/>
  <c r="K36" i="24" s="1"/>
  <c r="C35" i="24"/>
  <c r="D35" i="24" s="1"/>
  <c r="C34" i="24"/>
  <c r="D34" i="24" s="1"/>
  <c r="C33" i="24"/>
  <c r="H33" i="24" s="1"/>
  <c r="K33" i="24" s="1"/>
  <c r="C32" i="24"/>
  <c r="H32" i="24" s="1"/>
  <c r="K32" i="24" s="1"/>
  <c r="C31" i="24"/>
  <c r="H31" i="24" s="1"/>
  <c r="K31" i="24" s="1"/>
  <c r="C30" i="24"/>
  <c r="H30" i="24" s="1"/>
  <c r="K30" i="24" s="1"/>
  <c r="C29" i="24"/>
  <c r="H29" i="24" s="1"/>
  <c r="K29" i="24" s="1"/>
  <c r="O29" i="24"/>
  <c r="O46" i="24"/>
  <c r="O45" i="24"/>
  <c r="O44" i="24"/>
  <c r="O43" i="24"/>
  <c r="O42" i="24"/>
  <c r="O41" i="24"/>
  <c r="O40" i="24"/>
  <c r="D40" i="24"/>
  <c r="D46" i="24"/>
  <c r="D45" i="24"/>
  <c r="D44" i="24"/>
  <c r="D43" i="24"/>
  <c r="D42" i="24"/>
  <c r="D41" i="24"/>
  <c r="H46" i="24"/>
  <c r="K46" i="24" s="1"/>
  <c r="H45" i="24"/>
  <c r="K45" i="24" s="1"/>
  <c r="H44" i="24"/>
  <c r="K44" i="24" s="1"/>
  <c r="H43" i="24"/>
  <c r="K43" i="24" s="1"/>
  <c r="H42" i="24"/>
  <c r="K42" i="24" s="1"/>
  <c r="H41" i="24"/>
  <c r="K41" i="24" s="1"/>
  <c r="H40" i="24"/>
  <c r="H38" i="24"/>
  <c r="K38" i="24" s="1"/>
  <c r="O38" i="24"/>
  <c r="O37" i="24"/>
  <c r="O36" i="24"/>
  <c r="O35" i="24"/>
  <c r="O34" i="24"/>
  <c r="O33" i="24"/>
  <c r="O32" i="24"/>
  <c r="O31" i="24"/>
  <c r="O30" i="24"/>
  <c r="H23" i="24"/>
  <c r="I23" i="24" s="1"/>
  <c r="D23" i="24"/>
  <c r="H22" i="24"/>
  <c r="I22" i="24" s="1"/>
  <c r="D22" i="24"/>
  <c r="H21" i="24"/>
  <c r="I21" i="24" s="1"/>
  <c r="D21" i="24"/>
  <c r="H20" i="24"/>
  <c r="I20" i="24" s="1"/>
  <c r="D20" i="24"/>
  <c r="H19" i="24"/>
  <c r="I19" i="24" s="1"/>
  <c r="D19" i="24"/>
  <c r="H35" i="24" l="1"/>
  <c r="K35" i="24" s="1"/>
  <c r="H34" i="24"/>
  <c r="K34" i="24" s="1"/>
  <c r="D36" i="24"/>
  <c r="D37" i="24"/>
  <c r="K23" i="24"/>
  <c r="N23" i="24"/>
  <c r="K22" i="24"/>
  <c r="N22" i="24"/>
  <c r="N21" i="24"/>
  <c r="K21" i="24"/>
  <c r="N20" i="24"/>
  <c r="K20" i="24"/>
  <c r="K19" i="24"/>
  <c r="N19" i="24"/>
  <c r="I28" i="24"/>
  <c r="N38" i="24" s="1"/>
  <c r="J29" i="24" l="1"/>
  <c r="N40" i="24"/>
  <c r="J45" i="24"/>
  <c r="J37" i="24"/>
  <c r="J35" i="24"/>
  <c r="J41" i="24"/>
  <c r="N33" i="24"/>
  <c r="N43" i="24"/>
  <c r="N42" i="24"/>
  <c r="J43" i="24"/>
  <c r="N46" i="24"/>
  <c r="N35" i="24"/>
  <c r="N31" i="24"/>
  <c r="J38" i="24"/>
  <c r="J31" i="24"/>
  <c r="N45" i="24"/>
  <c r="N29" i="24"/>
  <c r="J42" i="24"/>
  <c r="J46" i="24"/>
  <c r="N30" i="24"/>
  <c r="J44" i="24"/>
  <c r="J32" i="24"/>
  <c r="J34" i="24"/>
  <c r="J36" i="24"/>
  <c r="N34" i="24"/>
  <c r="J30" i="24"/>
  <c r="J33" i="24"/>
  <c r="N41" i="24"/>
  <c r="N44" i="24"/>
  <c r="N37" i="24"/>
  <c r="N36" i="24"/>
  <c r="N32" i="24"/>
  <c r="D14" i="24"/>
  <c r="D15" i="24"/>
  <c r="D16" i="24"/>
  <c r="D17" i="24"/>
  <c r="D18" i="24"/>
  <c r="C10" i="2"/>
  <c r="H18" i="24"/>
  <c r="I18" i="24" s="1"/>
  <c r="N18" i="24" l="1"/>
  <c r="K18" i="24"/>
  <c r="B3" i="25"/>
  <c r="I14" i="24"/>
  <c r="K14" i="24" s="1"/>
  <c r="I15" i="24"/>
  <c r="H16" i="24"/>
  <c r="I16" i="24" s="1"/>
  <c r="H17" i="24"/>
  <c r="I17" i="24" s="1"/>
  <c r="C5" i="25"/>
  <c r="N16" i="24" l="1"/>
  <c r="K16" i="24"/>
  <c r="N17" i="24"/>
  <c r="K17" i="24"/>
  <c r="N15" i="24"/>
  <c r="K15" i="24"/>
  <c r="K24" i="24" s="1"/>
  <c r="N14" i="24"/>
  <c r="N24" i="24" s="1"/>
  <c r="D7" i="25"/>
  <c r="D9" i="25" s="1"/>
  <c r="E9" i="25" l="1"/>
  <c r="C9" i="25"/>
  <c r="F9" i="25"/>
  <c r="K47" i="24" l="1"/>
  <c r="O47" i="24" s="1"/>
  <c r="O49" i="24" s="1"/>
  <c r="D33" i="24" l="1"/>
  <c r="D32" i="24"/>
  <c r="D31" i="24"/>
  <c r="D30" i="24"/>
  <c r="D29" i="24"/>
  <c r="K40" i="24" l="1"/>
  <c r="J40" i="24" s="1"/>
  <c r="K49" i="24" l="1"/>
  <c r="A10" i="6" l="1"/>
  <c r="A11" i="6" l="1"/>
  <c r="A12" i="6" l="1"/>
  <c r="A13" i="6" l="1"/>
  <c r="A14" i="6" l="1"/>
  <c r="A15" i="6" l="1"/>
  <c r="A16" i="6" l="1"/>
  <c r="A17" i="6" l="1"/>
  <c r="A18" i="6" l="1"/>
  <c r="A19" i="6" l="1"/>
  <c r="A20" i="6" l="1"/>
  <c r="A21" i="6" l="1"/>
  <c r="A22" i="6" l="1"/>
  <c r="A23" i="6" l="1"/>
  <c r="A24" i="6" l="1"/>
  <c r="A25" i="6" l="1"/>
  <c r="A26" i="6" l="1"/>
  <c r="A27" i="6" l="1"/>
  <c r="A28" i="6" l="1"/>
  <c r="A29" i="6" l="1"/>
  <c r="A30" i="6" l="1"/>
  <c r="A31" i="6" l="1"/>
  <c r="A32" i="6" l="1"/>
  <c r="A33" i="6" l="1"/>
  <c r="A34" i="6" l="1"/>
  <c r="A35" i="6" l="1"/>
  <c r="A36" i="6" l="1"/>
  <c r="A37" i="6" l="1"/>
  <c r="A38" i="6" l="1"/>
  <c r="A39" i="6" l="1"/>
  <c r="A40" i="6" l="1"/>
  <c r="A41" i="6" l="1"/>
  <c r="A42" i="6" l="1"/>
  <c r="A43" i="6" l="1"/>
  <c r="A44" i="6" l="1"/>
  <c r="A45" i="6" l="1"/>
  <c r="A46" i="6" l="1"/>
  <c r="A47" i="6" l="1"/>
  <c r="A48" i="6" l="1"/>
  <c r="A49" i="6" l="1"/>
  <c r="A50" i="6" l="1"/>
  <c r="A51" i="6" l="1"/>
  <c r="A52" i="6" l="1"/>
  <c r="A53" i="6" l="1"/>
  <c r="A54" i="6" l="1"/>
  <c r="A55" i="6" l="1"/>
  <c r="A56" i="6" l="1"/>
  <c r="A57" i="6" l="1"/>
  <c r="A58" i="6" l="1"/>
  <c r="A59" i="6" l="1"/>
  <c r="A60" i="6" l="1"/>
  <c r="A61" i="6" l="1"/>
  <c r="A62" i="6" l="1"/>
  <c r="A63" i="6" l="1"/>
  <c r="A64" i="6" l="1"/>
  <c r="A65" i="6" l="1"/>
  <c r="A66" i="6" l="1"/>
  <c r="A67" i="6" l="1"/>
  <c r="A68" i="6" l="1"/>
  <c r="A69" i="6" l="1"/>
  <c r="A70" i="6" l="1"/>
  <c r="A71" i="6" l="1"/>
  <c r="A72" i="6" l="1"/>
  <c r="A73" i="6" l="1"/>
  <c r="A74" i="6" l="1"/>
  <c r="A75" i="6" l="1"/>
  <c r="A76" i="6" l="1"/>
  <c r="A77" i="6" l="1"/>
  <c r="A78" i="6" l="1"/>
  <c r="A79" i="6" l="1"/>
  <c r="A80" i="6" l="1"/>
  <c r="A81" i="6" l="1"/>
  <c r="A82" i="6" l="1"/>
  <c r="A83" i="6" l="1"/>
  <c r="A84" i="6" l="1"/>
  <c r="A85" i="6" l="1"/>
  <c r="A86" i="6" l="1"/>
  <c r="A87" i="6" l="1"/>
  <c r="A88" i="6" l="1"/>
  <c r="A89" i="6" l="1"/>
  <c r="A90" i="6" l="1"/>
  <c r="A91" i="6" l="1"/>
  <c r="A92" i="6" l="1"/>
  <c r="A93" i="6" l="1"/>
  <c r="A94" i="6" l="1"/>
  <c r="A95" i="6" l="1"/>
  <c r="A96" i="6" l="1"/>
  <c r="A97" i="6" l="1"/>
  <c r="A98" i="6" l="1"/>
  <c r="A99" i="6" l="1"/>
  <c r="A100" i="6" l="1"/>
  <c r="A101" i="6" l="1"/>
  <c r="A102" i="6" l="1"/>
  <c r="A103" i="6" l="1"/>
  <c r="A104" i="6" l="1"/>
  <c r="A105" i="6" l="1"/>
  <c r="A106" i="6" l="1"/>
  <c r="A107" i="6" l="1"/>
  <c r="A108" i="6" l="1"/>
  <c r="E68" i="6"/>
  <c r="J10" i="24" s="1"/>
  <c r="N26" i="24"/>
  <c r="D68" i="6"/>
  <c r="B108" i="6"/>
  <c r="E108" i="6"/>
  <c r="C108" i="6"/>
  <c r="D108" i="6"/>
  <c r="B107" i="6"/>
  <c r="E107" i="6"/>
  <c r="C107" i="6"/>
  <c r="D107" i="6"/>
  <c r="C106" i="6"/>
  <c r="E106" i="6"/>
  <c r="B106" i="6"/>
  <c r="D106" i="6"/>
  <c r="B105" i="6"/>
  <c r="E105" i="6"/>
  <c r="C105" i="6"/>
  <c r="D105" i="6"/>
  <c r="B104" i="6"/>
  <c r="E104" i="6"/>
  <c r="C104" i="6"/>
  <c r="D104" i="6"/>
  <c r="B103" i="6"/>
  <c r="E103" i="6"/>
  <c r="C103" i="6"/>
  <c r="D103" i="6"/>
  <c r="B102" i="6"/>
  <c r="C102" i="6"/>
  <c r="E102" i="6"/>
  <c r="D102" i="6"/>
  <c r="D101" i="6"/>
  <c r="B101" i="6"/>
  <c r="E101" i="6"/>
  <c r="C101" i="6"/>
  <c r="C100" i="6"/>
  <c r="E100" i="6"/>
  <c r="B100" i="6"/>
  <c r="D100" i="6"/>
  <c r="C99" i="6"/>
  <c r="E99" i="6"/>
  <c r="B99" i="6"/>
  <c r="D99" i="6"/>
  <c r="B98" i="6"/>
  <c r="E98" i="6"/>
  <c r="C98" i="6"/>
  <c r="D98" i="6"/>
  <c r="C97" i="6"/>
  <c r="E97" i="6"/>
  <c r="B97" i="6"/>
  <c r="D97" i="6"/>
  <c r="B96" i="6"/>
  <c r="C96" i="6"/>
  <c r="E96" i="6"/>
  <c r="D96" i="6"/>
  <c r="D95" i="6"/>
  <c r="C95" i="6"/>
  <c r="B95" i="6"/>
  <c r="E95" i="6"/>
  <c r="C94" i="6"/>
  <c r="E94" i="6"/>
  <c r="B94" i="6"/>
  <c r="D94" i="6"/>
  <c r="C93" i="6"/>
  <c r="E93" i="6"/>
  <c r="B93" i="6"/>
  <c r="D93" i="6"/>
  <c r="B92" i="6"/>
  <c r="E92" i="6"/>
  <c r="C92" i="6"/>
  <c r="D92" i="6"/>
  <c r="B91" i="6"/>
  <c r="E91" i="6"/>
  <c r="C91" i="6"/>
  <c r="D91" i="6"/>
  <c r="C90" i="6"/>
  <c r="B90" i="6"/>
  <c r="E90" i="6"/>
  <c r="D90" i="6"/>
  <c r="C89" i="6"/>
  <c r="E89" i="6"/>
  <c r="B89" i="6"/>
  <c r="D89" i="6"/>
  <c r="B88" i="6"/>
  <c r="C88" i="6"/>
  <c r="E88" i="6"/>
  <c r="D88" i="6"/>
  <c r="C87" i="6"/>
  <c r="E87" i="6"/>
  <c r="B87" i="6"/>
  <c r="D87" i="6"/>
  <c r="C86" i="6"/>
  <c r="E86" i="6"/>
  <c r="B86" i="6"/>
  <c r="D86" i="6"/>
  <c r="C85" i="6"/>
  <c r="E85" i="6"/>
  <c r="B85" i="6"/>
  <c r="D85" i="6"/>
  <c r="C84" i="6"/>
  <c r="B84" i="6"/>
  <c r="E84" i="6"/>
  <c r="D84" i="6"/>
  <c r="E83" i="6"/>
  <c r="C83" i="6"/>
  <c r="B83" i="6"/>
  <c r="D83" i="6"/>
  <c r="C82" i="6"/>
  <c r="B82" i="6"/>
  <c r="E82" i="6"/>
  <c r="D82" i="6"/>
  <c r="B81" i="6"/>
  <c r="E81" i="6"/>
  <c r="C81" i="6"/>
  <c r="D81" i="6"/>
  <c r="C80" i="6"/>
  <c r="E80" i="6"/>
  <c r="B80" i="6"/>
  <c r="D80" i="6"/>
  <c r="C79" i="6"/>
  <c r="E79" i="6"/>
  <c r="B79" i="6"/>
  <c r="D79" i="6"/>
  <c r="B78" i="6"/>
  <c r="E78" i="6"/>
  <c r="C78" i="6"/>
  <c r="D78" i="6"/>
  <c r="C77" i="6"/>
  <c r="E77" i="6"/>
  <c r="B77" i="6"/>
  <c r="D77" i="6"/>
  <c r="C76" i="6"/>
  <c r="B76" i="6"/>
  <c r="E76" i="6"/>
  <c r="D76" i="6"/>
  <c r="C75" i="6"/>
  <c r="B75" i="6"/>
  <c r="E75" i="6"/>
  <c r="D75" i="6"/>
  <c r="B74" i="6"/>
  <c r="E74" i="6"/>
  <c r="C74" i="6"/>
  <c r="D74" i="6"/>
  <c r="C73" i="6"/>
  <c r="B73" i="6"/>
  <c r="E73" i="6"/>
  <c r="D73" i="6"/>
  <c r="D72" i="6"/>
  <c r="B72" i="6"/>
  <c r="C72" i="6"/>
  <c r="E72" i="6"/>
  <c r="D71" i="6"/>
  <c r="C71" i="6"/>
  <c r="E71" i="6"/>
  <c r="B71" i="6"/>
  <c r="C70" i="6"/>
  <c r="E70" i="6"/>
  <c r="D70" i="6"/>
  <c r="B70" i="6"/>
  <c r="D69" i="6"/>
  <c r="B69" i="6"/>
  <c r="C69" i="6"/>
  <c r="E69" i="6"/>
  <c r="B68" i="6"/>
  <c r="C68" i="6"/>
  <c r="B67" i="6"/>
  <c r="E67" i="6"/>
  <c r="C67" i="6"/>
  <c r="D67" i="6"/>
  <c r="C66" i="6"/>
  <c r="E66" i="6"/>
  <c r="B66" i="6"/>
  <c r="D66" i="6"/>
  <c r="E65" i="6"/>
  <c r="B65" i="6"/>
  <c r="C65" i="6"/>
  <c r="D65" i="6"/>
  <c r="B64" i="6"/>
  <c r="E64" i="6"/>
  <c r="C64" i="6"/>
  <c r="D64" i="6"/>
  <c r="C63" i="6"/>
  <c r="E63" i="6"/>
  <c r="B63" i="6"/>
  <c r="D63" i="6"/>
  <c r="C62" i="6"/>
  <c r="E62" i="6"/>
  <c r="B62" i="6"/>
  <c r="D62" i="6"/>
  <c r="E61" i="6"/>
  <c r="C61" i="6"/>
  <c r="B61" i="6"/>
  <c r="D61" i="6"/>
  <c r="E60" i="6"/>
  <c r="C60" i="6"/>
  <c r="B60" i="6"/>
  <c r="D60" i="6"/>
  <c r="B59" i="6"/>
  <c r="E59" i="6"/>
  <c r="C59" i="6"/>
  <c r="D59" i="6"/>
  <c r="E58" i="6"/>
  <c r="B58" i="6"/>
  <c r="C58" i="6"/>
  <c r="D58" i="6"/>
  <c r="E57" i="6"/>
  <c r="C57" i="6"/>
  <c r="B57" i="6"/>
  <c r="D57" i="6"/>
  <c r="B56" i="6"/>
  <c r="C56" i="6"/>
  <c r="E56" i="6"/>
  <c r="D56" i="6"/>
  <c r="C55" i="6"/>
  <c r="E55" i="6"/>
  <c r="B55" i="6"/>
  <c r="D55" i="6"/>
  <c r="B54" i="6"/>
  <c r="E54" i="6"/>
  <c r="C54" i="6"/>
  <c r="D54" i="6"/>
  <c r="C53" i="6"/>
  <c r="E53" i="6"/>
  <c r="B53" i="6"/>
  <c r="D53" i="6"/>
  <c r="B52" i="6"/>
  <c r="E52" i="6"/>
  <c r="C52" i="6"/>
  <c r="D52" i="6"/>
  <c r="B51" i="6"/>
  <c r="C51" i="6"/>
  <c r="E51" i="6"/>
  <c r="D51" i="6"/>
  <c r="C50" i="6"/>
  <c r="B50" i="6"/>
  <c r="E50" i="6"/>
  <c r="D50" i="6"/>
  <c r="C49" i="6"/>
  <c r="E49" i="6"/>
  <c r="B49" i="6"/>
  <c r="D49" i="6"/>
  <c r="B48" i="6"/>
  <c r="C48" i="6"/>
  <c r="E48" i="6"/>
  <c r="D48" i="6"/>
  <c r="B47" i="6"/>
  <c r="E47" i="6"/>
  <c r="C47" i="6"/>
  <c r="D47" i="6"/>
  <c r="B46" i="6"/>
  <c r="C46" i="6"/>
  <c r="E46" i="6"/>
  <c r="D46" i="6"/>
  <c r="B45" i="6"/>
  <c r="C45" i="6"/>
  <c r="E45" i="6"/>
  <c r="D45" i="6"/>
  <c r="C44" i="6"/>
  <c r="B44" i="6"/>
  <c r="E44" i="6"/>
  <c r="D44" i="6"/>
  <c r="B43" i="6"/>
  <c r="E43" i="6"/>
  <c r="C43" i="6"/>
  <c r="D43" i="6"/>
  <c r="B42" i="6"/>
  <c r="C42" i="6"/>
  <c r="E42" i="6"/>
  <c r="D42" i="6"/>
  <c r="C41" i="6"/>
  <c r="E41" i="6"/>
  <c r="B41" i="6"/>
  <c r="D41" i="6"/>
  <c r="B40" i="6"/>
  <c r="C40" i="6"/>
  <c r="E40" i="6"/>
  <c r="D40" i="6"/>
  <c r="B39" i="6"/>
  <c r="C39" i="6"/>
  <c r="E39" i="6"/>
  <c r="D39" i="6"/>
  <c r="C38" i="6"/>
  <c r="B38" i="6"/>
  <c r="E38" i="6"/>
  <c r="D38" i="6"/>
  <c r="B37" i="6"/>
  <c r="E37" i="6"/>
  <c r="C37" i="6"/>
  <c r="D37" i="6"/>
  <c r="E36" i="6"/>
  <c r="C36" i="6"/>
  <c r="B36" i="6"/>
  <c r="D36" i="6"/>
  <c r="C35" i="6"/>
  <c r="E35" i="6"/>
  <c r="B35" i="6"/>
  <c r="D35" i="6"/>
  <c r="B34" i="6"/>
  <c r="C34" i="6"/>
  <c r="E34" i="6"/>
  <c r="D34" i="6"/>
  <c r="C33" i="6"/>
  <c r="E33" i="6"/>
  <c r="B33" i="6"/>
  <c r="D33" i="6"/>
  <c r="B32" i="6"/>
  <c r="C32" i="6"/>
  <c r="E32" i="6"/>
  <c r="D32" i="6"/>
  <c r="E31" i="6"/>
  <c r="C31" i="6"/>
  <c r="B31" i="6"/>
  <c r="D31" i="6"/>
  <c r="B30" i="6"/>
  <c r="E30" i="6"/>
  <c r="C30" i="6"/>
  <c r="D30" i="6"/>
  <c r="B29" i="6"/>
  <c r="D29" i="6"/>
  <c r="C29" i="6"/>
  <c r="E29" i="6"/>
  <c r="B28" i="6"/>
  <c r="E28" i="6"/>
  <c r="C28" i="6"/>
  <c r="D28" i="6"/>
  <c r="B27" i="6"/>
  <c r="E27" i="6"/>
  <c r="C27" i="6"/>
  <c r="D27" i="6"/>
  <c r="B26" i="6"/>
  <c r="E26" i="6"/>
  <c r="C26" i="6"/>
  <c r="D26" i="6"/>
  <c r="C25" i="6"/>
  <c r="B25" i="6"/>
  <c r="E25" i="6"/>
  <c r="D25" i="6"/>
  <c r="B24" i="6"/>
  <c r="E24" i="6"/>
  <c r="C24" i="6"/>
  <c r="D24" i="6"/>
  <c r="B23" i="6"/>
  <c r="E23" i="6"/>
  <c r="C23" i="6"/>
  <c r="D23" i="6"/>
  <c r="C22" i="6"/>
  <c r="E22" i="6"/>
  <c r="B22" i="6"/>
  <c r="D22" i="6"/>
  <c r="B21" i="6"/>
  <c r="D21" i="6"/>
  <c r="C21" i="6"/>
  <c r="E21" i="6"/>
  <c r="E20" i="6"/>
  <c r="B20" i="6"/>
  <c r="C20" i="6"/>
  <c r="D20" i="6"/>
  <c r="B19" i="6"/>
  <c r="E19" i="6"/>
  <c r="C19" i="6"/>
  <c r="D19" i="6"/>
  <c r="C18" i="6"/>
  <c r="D18" i="6"/>
  <c r="B18" i="6"/>
  <c r="E18" i="6"/>
  <c r="B17" i="6"/>
  <c r="C17" i="6"/>
  <c r="E17" i="6"/>
  <c r="D17" i="6"/>
  <c r="B16" i="6"/>
  <c r="C16" i="6"/>
  <c r="E16" i="6"/>
  <c r="D16" i="6"/>
  <c r="B15" i="6"/>
  <c r="D15" i="6"/>
  <c r="C15" i="6"/>
  <c r="E15" i="6"/>
  <c r="C14" i="6"/>
  <c r="D14" i="6"/>
  <c r="B14" i="6"/>
  <c r="E14" i="6"/>
  <c r="C13" i="6"/>
  <c r="D13" i="6"/>
  <c r="B13" i="6"/>
  <c r="E13" i="6"/>
  <c r="B12" i="6"/>
  <c r="E12" i="6"/>
  <c r="C12" i="6"/>
  <c r="D12" i="6"/>
  <c r="C11" i="6"/>
  <c r="B11" i="6"/>
  <c r="E11" i="6"/>
  <c r="D11" i="6"/>
  <c r="E10" i="6"/>
  <c r="C10" i="6"/>
  <c r="D10" i="6"/>
  <c r="B10" i="6"/>
  <c r="B9" i="6"/>
  <c r="C9" i="6"/>
  <c r="D9" i="6"/>
  <c r="C11" i="2"/>
  <c r="E9" i="6"/>
  <c r="J50" i="24" l="1"/>
  <c r="J47" i="24"/>
  <c r="N47" i="24"/>
  <c r="N48" i="24" s="1"/>
  <c r="K10" i="24"/>
  <c r="J52" i="24" s="1"/>
  <c r="K26" i="24"/>
  <c r="G50" i="24" s="1"/>
  <c r="G52" i="24" l="1"/>
  <c r="J48" i="24"/>
  <c r="G54" i="24" s="1"/>
  <c r="J54" i="24"/>
  <c r="F12" i="25" l="1"/>
  <c r="D12" i="25"/>
  <c r="E12" i="25"/>
  <c r="C12" i="25"/>
  <c r="C13" i="25"/>
  <c r="D13" i="25"/>
  <c r="F13" i="25"/>
  <c r="E13" i="25"/>
</calcChain>
</file>

<file path=xl/sharedStrings.xml><?xml version="1.0" encoding="utf-8"?>
<sst xmlns="http://schemas.openxmlformats.org/spreadsheetml/2006/main" count="624" uniqueCount="328">
  <si>
    <t>Directions for Data Entry</t>
  </si>
  <si>
    <r>
      <t xml:space="preserve">The Florida Stormwater Association BMP Life Cycle Tool requires the input of data on each of the five worksheets.  Note that input fields are highlighted in blue.  To best utilize this tool, only enter data in the blue highlighted cells. </t>
    </r>
    <r>
      <rPr>
        <b/>
        <sz val="12"/>
        <rFont val="Calibri"/>
        <family val="2"/>
        <scheme val="minor"/>
      </rPr>
      <t xml:space="preserve"> If you choose to modify information other than the highlighted cells, formulas could change which could result in incorrect summary information</t>
    </r>
    <r>
      <rPr>
        <sz val="12"/>
        <rFont val="Calibri"/>
        <family val="2"/>
        <scheme val="minor"/>
      </rPr>
      <t>.</t>
    </r>
  </si>
  <si>
    <t xml:space="preserve"> - </t>
  </si>
  <si>
    <t xml:space="preserve"> </t>
  </si>
  <si>
    <t>When completing the Life Cycle Cost Analysis, you will be picking the major project elements that can influence the operations and maintenance cost part of the life cycle cost.  The major project elements come from the "Water Quality System Database".  Select the Design Element # from the worksheet and place in Column C as well as enter replacement costs in the appropriate columns.  For annual costs, note that the Design Elements listed in the Replacement Cost section are automatically populated due to the estimated annual costs being related to the replacement costs.</t>
  </si>
  <si>
    <t>The table is made of typical components in a stormwater BMP. The user must decide on which components are applicable. Components missing from the table can be added manually. The table also contains typical expected service life values for each component. The user can override these in the 2-Life Cycle Cost Analysis tab if their situation differs from typical. The table also provides annual O&amp;M costs ranges and a typical value for each range. The typical value is used by the lookup formula but can be overriden by the user if the typical value is not appropriate.</t>
  </si>
  <si>
    <t>Questions or need assistance?  Contact the FSAEF at 888-221-3124 or info@florida-stormwater.org</t>
  </si>
  <si>
    <t>Tab 1 - Background Information Worksheet</t>
  </si>
  <si>
    <t>Input Data</t>
  </si>
  <si>
    <t>Cell</t>
  </si>
  <si>
    <t>Description</t>
  </si>
  <si>
    <t>Project Title</t>
  </si>
  <si>
    <t>B2</t>
  </si>
  <si>
    <t>Enter a short project title or description</t>
  </si>
  <si>
    <t>Project Identification</t>
  </si>
  <si>
    <t>B3</t>
  </si>
  <si>
    <t>Enter project Identification</t>
  </si>
  <si>
    <t>Location</t>
  </si>
  <si>
    <t>F2</t>
  </si>
  <si>
    <t>Enter project location, city</t>
  </si>
  <si>
    <t>Date</t>
  </si>
  <si>
    <t>H2</t>
  </si>
  <si>
    <t>Enter date</t>
  </si>
  <si>
    <t>User Identification</t>
  </si>
  <si>
    <t>B4</t>
  </si>
  <si>
    <t>Enter name of the user</t>
  </si>
  <si>
    <t xml:space="preserve">B5  </t>
  </si>
  <si>
    <t>Enter name of the organization</t>
  </si>
  <si>
    <t>B6 &amp; B7</t>
  </si>
  <si>
    <t>Enter name address of the user</t>
  </si>
  <si>
    <t>F4</t>
  </si>
  <si>
    <t>Enter e-mail address of the user</t>
  </si>
  <si>
    <t>F5</t>
  </si>
  <si>
    <t>Enter telephone number of the user</t>
  </si>
  <si>
    <t>Tab 2 - Life Cycle Cost Analysis Worksheet</t>
  </si>
  <si>
    <t>Description of the system</t>
  </si>
  <si>
    <t>C3 &amp; C4</t>
  </si>
  <si>
    <t>Brief Description of the system</t>
  </si>
  <si>
    <t>Component</t>
  </si>
  <si>
    <t>C14:C22</t>
  </si>
  <si>
    <t>Component to be replaced during the project life (Re:  Systems Database)</t>
  </si>
  <si>
    <t>Engineer's Opinion of Construction Cost (OCC) and OCC plus contingency</t>
  </si>
  <si>
    <t>J7, K7</t>
  </si>
  <si>
    <t>Used to establish the best approximation of the capital cost for a project whether it is a planning value or an engineer's estimate off a completed set of plans.</t>
  </si>
  <si>
    <t>Equipment Replacement Cost</t>
  </si>
  <si>
    <t>J14:J22</t>
  </si>
  <si>
    <t>Cost of equipment to be replaced</t>
  </si>
  <si>
    <t>Equipment Replacement Cost (Optional if a high end of potential equipment replacement costs is desired)</t>
  </si>
  <si>
    <t>M14:M22</t>
  </si>
  <si>
    <t>This optional entry box is for those  projects with less certain O&amp;M costs where estimates on the high side (contingencies) are desired.</t>
  </si>
  <si>
    <t>Electrical Energy consumption</t>
  </si>
  <si>
    <t>H47</t>
  </si>
  <si>
    <t>Annual Electrical Energy Consumption for Alternate 1 in KWH</t>
  </si>
  <si>
    <t>Annual Cost Items (Major Elements)</t>
  </si>
  <si>
    <t>C28:C38</t>
  </si>
  <si>
    <t>Annual costs associated with some equipment items</t>
  </si>
  <si>
    <t>Annual Cost Items ("Other Routine")</t>
  </si>
  <si>
    <t>C40:C46</t>
  </si>
  <si>
    <t>Annual routine maintenance costs</t>
  </si>
  <si>
    <t>Annual Cost Items (Optional  if a high end estimate of potential annual costs is desired)</t>
  </si>
  <si>
    <t>M28:M38</t>
  </si>
  <si>
    <t>This optional entry box is for those projects with less certain O&amp;M costs where estimates on the high side (contingencies) are desired.</t>
  </si>
  <si>
    <t>M40:M46</t>
  </si>
  <si>
    <t>Units</t>
  </si>
  <si>
    <t>G40:G46</t>
  </si>
  <si>
    <t>Number of that component used in the project.</t>
  </si>
  <si>
    <t>Economic Evaluation Duration</t>
  </si>
  <si>
    <t>J5</t>
  </si>
  <si>
    <t xml:space="preserve"> Period during which the life-cycle cost analysis is calculated. This period should be sufficiently long to account for all relevant costs.</t>
  </si>
  <si>
    <t>Tab 3 - Water Quality System Database Worksheet</t>
  </si>
  <si>
    <t>Expected Service Life</t>
  </si>
  <si>
    <t>C6:C22</t>
  </si>
  <si>
    <t>The anticipated duration that an improvement or component will be useable and meet its intended function before requiring replacement. This assumes proper maintenance occurs throughout its active use period.</t>
  </si>
  <si>
    <t>Typical Annual Maint % of System Cost</t>
  </si>
  <si>
    <t>D6:D55</t>
  </si>
  <si>
    <t>The expected annual maintenance cost as a percent of the capital cost.</t>
  </si>
  <si>
    <t>H6:H55</t>
  </si>
  <si>
    <t>Same as two above.</t>
  </si>
  <si>
    <t>Annual Maintenance $ / unit</t>
  </si>
  <si>
    <t>I6:I55</t>
  </si>
  <si>
    <t xml:space="preserve"> The expected annual maintenance cost in present year dollars.</t>
  </si>
  <si>
    <t>Tab 6 - Unit Cost Summary Worksheet</t>
  </si>
  <si>
    <t>Annual Pollutant Load Removal Estimates Projected for Project</t>
  </si>
  <si>
    <t>C7, D7, E7, F7</t>
  </si>
  <si>
    <t>Relative Costs ($/Lb removed) are automatically computed to provide effective benefit of project.</t>
  </si>
  <si>
    <t>Background Information</t>
  </si>
  <si>
    <t>Project Title:</t>
  </si>
  <si>
    <t>Example XYZ</t>
  </si>
  <si>
    <t>Location:</t>
  </si>
  <si>
    <t>Date:</t>
  </si>
  <si>
    <t>Project ID:</t>
  </si>
  <si>
    <t>Prepared by:</t>
  </si>
  <si>
    <t>e-mail:</t>
  </si>
  <si>
    <t>Organization:</t>
  </si>
  <si>
    <t>Telephone:</t>
  </si>
  <si>
    <t>Address:</t>
  </si>
  <si>
    <t>City, State Zip:</t>
  </si>
  <si>
    <t>ASSUMPTIONS:</t>
  </si>
  <si>
    <t>Economic Evaluation Duration:</t>
  </si>
  <si>
    <t>years</t>
  </si>
  <si>
    <t>Discount Rate:</t>
  </si>
  <si>
    <t>based on the long-term average CPI from 1915-2015</t>
  </si>
  <si>
    <t>Cells C10 &amp; C11 are populating from Cell C2 of the "Discount Rate Factors" sheet</t>
  </si>
  <si>
    <t>Water Quality Project Life Cycle Cost Analysis</t>
  </si>
  <si>
    <t>Alternative</t>
  </si>
  <si>
    <t>Project A</t>
  </si>
  <si>
    <t>Duration</t>
  </si>
  <si>
    <t>Construction Cost</t>
  </si>
  <si>
    <t>Initial Capital Cost</t>
  </si>
  <si>
    <r>
      <t>Estimated Cost Low</t>
    </r>
    <r>
      <rPr>
        <vertAlign val="superscript"/>
        <sz val="12"/>
        <rFont val="Calibri"/>
        <family val="2"/>
        <scheme val="minor"/>
      </rPr>
      <t>1</t>
    </r>
  </si>
  <si>
    <r>
      <t>Estimated Cost High</t>
    </r>
    <r>
      <rPr>
        <vertAlign val="superscript"/>
        <sz val="12"/>
        <rFont val="Calibri"/>
        <family val="2"/>
        <scheme val="minor"/>
      </rPr>
      <t>2</t>
    </r>
  </si>
  <si>
    <t>Capital Cost, Range</t>
  </si>
  <si>
    <t>Capital Cost Annualized over the Project Evaluation Duration</t>
  </si>
  <si>
    <t>Replacement Costs</t>
  </si>
  <si>
    <t>Expected Service Life (Years)</t>
  </si>
  <si>
    <t># Replacements Over Project Life</t>
  </si>
  <si>
    <t xml:space="preserve"> 1 time Replacement Cost</t>
  </si>
  <si>
    <t>Replacement Cost  (Present Worth Assumed)</t>
  </si>
  <si>
    <t>Upper End of Estimated Replacement Costs for Selected Elements (Optional)</t>
  </si>
  <si>
    <t>TOTAL PRESENT WORTH OF REPLACEMENT COST</t>
  </si>
  <si>
    <t>Replacement Costs Annualized over the Project Life</t>
  </si>
  <si>
    <t>Annual Costs</t>
  </si>
  <si>
    <t>Unit</t>
  </si>
  <si>
    <t xml:space="preserve">% of Initial Cost </t>
  </si>
  <si>
    <t>Present Worth Factor</t>
  </si>
  <si>
    <t>Present Worth</t>
  </si>
  <si>
    <t>Annual cost</t>
  </si>
  <si>
    <t>Upper End of Estimated Annual Costs for Selected Elements (Optional)</t>
  </si>
  <si>
    <t>Maintenance Cost of Items Listed in Replacement Cost Section.  NOTE!: Must be in same order as Replacement Costs above as Annual Costs link to Replacement Cost Entries</t>
  </si>
  <si>
    <t>% of Initial Cost</t>
  </si>
  <si>
    <t>Annual Cost</t>
  </si>
  <si>
    <t>Other Maintenance Costs, $/unit</t>
  </si>
  <si>
    <t>$/ unit</t>
  </si>
  <si>
    <t>Electrical Energy</t>
  </si>
  <si>
    <t>kwh</t>
  </si>
  <si>
    <t>TOTAL PRESENT WORTH OF ANNUAL COST</t>
  </si>
  <si>
    <t>TOTAL OF ANNUAL COSTS</t>
  </si>
  <si>
    <t>ESTIMATED REPLACEMENT + O&amp;M                        ANNUALIZED COST RANGE</t>
  </si>
  <si>
    <t>TO</t>
  </si>
  <si>
    <t>LCC</t>
  </si>
  <si>
    <t>TOTAL ANNUALIZED COST RANGE</t>
  </si>
  <si>
    <r>
      <t>TOTAL PRESENT WORTH COST RANGE</t>
    </r>
    <r>
      <rPr>
        <b/>
        <vertAlign val="superscript"/>
        <sz val="12"/>
        <rFont val="Calibri"/>
        <family val="2"/>
        <scheme val="minor"/>
      </rPr>
      <t>3</t>
    </r>
  </si>
  <si>
    <t xml:space="preserve">1 - Opinion of Probable Construction Cost on Base Bid Item List Projected Out to Time of Construction </t>
  </si>
  <si>
    <t>2 - Opinion of Probable Construction Cost plus Contingency plus Add-Alternate Bid Items as Applicable</t>
  </si>
  <si>
    <t>3 - These are the values used on the Unit Cost Summary Sheet for computing benefit/cost information</t>
  </si>
  <si>
    <t>Need additional rows above?  Contact the FSA EF at info@florida-stormwater.org</t>
  </si>
  <si>
    <t>Water Quality System Database</t>
  </si>
  <si>
    <t>Water Quality</t>
  </si>
  <si>
    <t>Water Quality-Other Maintenance Costs</t>
  </si>
  <si>
    <t>Equipment or Element</t>
  </si>
  <si>
    <t>Expected service life</t>
  </si>
  <si>
    <t>Typical Annual Maintenance % of System Cost</t>
  </si>
  <si>
    <t>Estimated Range of Annual Maintenance % of System Cost</t>
  </si>
  <si>
    <t>Feature</t>
  </si>
  <si>
    <t>Annual Maintenance $/unit</t>
  </si>
  <si>
    <t>Pump Station, Continuous</t>
  </si>
  <si>
    <t>2-4%</t>
  </si>
  <si>
    <t>Canal Maintenance, $/mile</t>
  </si>
  <si>
    <t>Pump Station, Intermittent</t>
  </si>
  <si>
    <t>0.5-3%</t>
  </si>
  <si>
    <t>STA Maintenance, $/acre</t>
  </si>
  <si>
    <t>Electrical Service</t>
  </si>
  <si>
    <t>0.5-2%</t>
  </si>
  <si>
    <t>AquaFiber</t>
  </si>
  <si>
    <t>Piping, Force Main</t>
  </si>
  <si>
    <t>0.5-1.5%</t>
  </si>
  <si>
    <t>Miscellaneous Slope and Berm Repair</t>
  </si>
  <si>
    <r>
      <t>Piping, Gravity Flow</t>
    </r>
    <r>
      <rPr>
        <vertAlign val="superscript"/>
        <sz val="12"/>
        <rFont val="Calibri"/>
        <family val="2"/>
        <scheme val="minor"/>
      </rPr>
      <t>1</t>
    </r>
  </si>
  <si>
    <t>0.2-1.25%</t>
  </si>
  <si>
    <t>Mowing/Vegetation Control/Litter Removal</t>
  </si>
  <si>
    <r>
      <t>Wet Storage</t>
    </r>
    <r>
      <rPr>
        <vertAlign val="superscript"/>
        <sz val="12"/>
        <rFont val="Calibri"/>
        <family val="2"/>
        <scheme val="minor"/>
      </rPr>
      <t>2</t>
    </r>
  </si>
  <si>
    <t>0.005-0.25%</t>
  </si>
  <si>
    <t xml:space="preserve">Clean/Repair Drainage Structures </t>
  </si>
  <si>
    <t>Dry Storage</t>
  </si>
  <si>
    <t>1-6%</t>
  </si>
  <si>
    <t>Overflow Gate Structure</t>
  </si>
  <si>
    <t>0.8-2%</t>
  </si>
  <si>
    <t>Outlet Structure, Fixed</t>
  </si>
  <si>
    <t>0.03-0.4%</t>
  </si>
  <si>
    <t>Outlet Structure, Adjustable</t>
  </si>
  <si>
    <t>Baffle Box/ Gross Pollutant Separators</t>
  </si>
  <si>
    <t>5-10%</t>
  </si>
  <si>
    <t>Underdrain</t>
  </si>
  <si>
    <t>4-15%</t>
  </si>
  <si>
    <r>
      <t>Biosorption Activated Media (BAM)</t>
    </r>
    <r>
      <rPr>
        <vertAlign val="superscript"/>
        <sz val="12"/>
        <rFont val="Calibri"/>
        <family val="2"/>
        <scheme val="minor"/>
      </rPr>
      <t>3</t>
    </r>
  </si>
  <si>
    <t>1-7%</t>
  </si>
  <si>
    <t>Wetland, Small</t>
  </si>
  <si>
    <t>1-10%</t>
  </si>
  <si>
    <t>Wetland, Large Stormwater Treatment Area (STA)</t>
  </si>
  <si>
    <t>0.4-5%</t>
  </si>
  <si>
    <t xml:space="preserve">Lined (hardened) Canal </t>
  </si>
  <si>
    <t xml:space="preserve">Unlined Canal </t>
  </si>
  <si>
    <t>2-5%</t>
  </si>
  <si>
    <t>Underground Storage</t>
  </si>
  <si>
    <t>2-6%</t>
  </si>
  <si>
    <t>1 - See https://csle.fdot.gov/#/calculators/serviceLife/serviceLifeEstimator for better estimator of service life</t>
  </si>
  <si>
    <t xml:space="preserve">2 - A service life of 1,000 years is used for any feature that can be renewed indefinitely.  A wet detention facility with a designed sediment forebay/sump will take decades before treatment volume is reduced and treatment effectiveness goes down. </t>
  </si>
  <si>
    <t>Dry storage was assumed to be of dry retention design and assumed "storage" maintenance is driven by the removal/management of detritus/shallow sediments on bottom of basin to restore design infiltration rates.  Thus the shorter service life compared to wet storage (wet detention type system).</t>
  </si>
  <si>
    <t>3 - BAM life will depend on many factors such as BAM thickness, type of BAM, BAM residence time, and influent concentrations</t>
  </si>
  <si>
    <t>Maintenance Activity</t>
  </si>
  <si>
    <t>Mowing</t>
  </si>
  <si>
    <t>Repair of erosion issues</t>
  </si>
  <si>
    <t>Landscape Plant Removal and Replacement</t>
  </si>
  <si>
    <t>Landscape Plant Trimming</t>
  </si>
  <si>
    <t>Weeding</t>
  </si>
  <si>
    <t>Compost and/or Mulch Addition</t>
  </si>
  <si>
    <t>Litter/Debris Removal</t>
  </si>
  <si>
    <t>Vactor Truck Services</t>
  </si>
  <si>
    <t>Irrigation System Repair</t>
  </si>
  <si>
    <t>Double Ring Infiltrometer Testing</t>
  </si>
  <si>
    <t>ERIK Device Testing</t>
  </si>
  <si>
    <t>Pervious Pavements</t>
  </si>
  <si>
    <t>Vacuum Street Sweeping</t>
  </si>
  <si>
    <t>Snake Cleanouts</t>
  </si>
  <si>
    <t>Skimmer Replacement/Repair</t>
  </si>
  <si>
    <t>Scarification of soils</t>
  </si>
  <si>
    <t>Vegetation Harvesting</t>
  </si>
  <si>
    <t>Pipe End Treatment Maintenance</t>
  </si>
  <si>
    <t>BMP Type</t>
  </si>
  <si>
    <t>Bioswales</t>
  </si>
  <si>
    <t>Canals</t>
  </si>
  <si>
    <t>Chemical Treatment Systems</t>
  </si>
  <si>
    <t>Control Structures</t>
  </si>
  <si>
    <t>Culverts</t>
  </si>
  <si>
    <t>Cyclone Separators</t>
  </si>
  <si>
    <t>Wet Ponds</t>
  </si>
  <si>
    <t>Ditches</t>
  </si>
  <si>
    <t>Floating Treatment Wetlands</t>
  </si>
  <si>
    <t>Green Roofs</t>
  </si>
  <si>
    <t>Infiltration Planter Boxes</t>
  </si>
  <si>
    <t>Media Filters</t>
  </si>
  <si>
    <t xml:space="preserve">Baffle Boxes (Nutrient Separating) </t>
  </si>
  <si>
    <t>Off-line Systems</t>
  </si>
  <si>
    <t>Pipes</t>
  </si>
  <si>
    <t>Rain Gardens</t>
  </si>
  <si>
    <t>Dry Ponds</t>
  </si>
  <si>
    <t>Stormwater Harvesting</t>
  </si>
  <si>
    <t>Stormwater Pump Stations</t>
  </si>
  <si>
    <t>Swales</t>
  </si>
  <si>
    <t>Treatment Wetlands</t>
  </si>
  <si>
    <t>Tree Box Filters</t>
  </si>
  <si>
    <t>Vegetated Filter Strips</t>
  </si>
  <si>
    <t>Channel Vegetation Clearing</t>
  </si>
  <si>
    <t>Quarterly/Annually/As Needed</t>
  </si>
  <si>
    <t>Quarterly/Annually</t>
  </si>
  <si>
    <t>Yes</t>
  </si>
  <si>
    <t>Annual</t>
  </si>
  <si>
    <t>Quarterly</t>
  </si>
  <si>
    <t>Bi-annually</t>
  </si>
  <si>
    <t>Dredging (Sediment/Muck Removal)</t>
  </si>
  <si>
    <t>As needed</t>
  </si>
  <si>
    <t>Annually/As-Needed</t>
  </si>
  <si>
    <t>Annually</t>
  </si>
  <si>
    <t>Fencing</t>
  </si>
  <si>
    <t>Annually/semi-annually</t>
  </si>
  <si>
    <t>semi-annually</t>
  </si>
  <si>
    <t>Annually based on season</t>
  </si>
  <si>
    <t>Based on design lifecycle</t>
  </si>
  <si>
    <t>NA or Based on Sampling towards end of design life</t>
  </si>
  <si>
    <t>Monthly/As needed</t>
  </si>
  <si>
    <t>Monthly/Annually</t>
  </si>
  <si>
    <t>Mechanical Equipment Repair</t>
  </si>
  <si>
    <t>Mechanical Equipment Maintenance &amp; Testing</t>
  </si>
  <si>
    <t>semi-annually/annually</t>
  </si>
  <si>
    <t>Sludge/Floc Removal</t>
  </si>
  <si>
    <t>As needed based on design</t>
  </si>
  <si>
    <t>Continuously</t>
  </si>
  <si>
    <t>Varies based on practice</t>
  </si>
  <si>
    <t>As needed based on ERIK Testing</t>
  </si>
  <si>
    <t>Annually/As needed</t>
  </si>
  <si>
    <t>Quarterly/As needed</t>
  </si>
  <si>
    <t>Compound Discount Rate Factors</t>
  </si>
  <si>
    <t>Discount Rate ( i ) =</t>
  </si>
  <si>
    <t>This rate is a place holder. Please update as appropriate.</t>
  </si>
  <si>
    <t>A</t>
  </si>
  <si>
    <t>B</t>
  </si>
  <si>
    <t>C</t>
  </si>
  <si>
    <t>D</t>
  </si>
  <si>
    <t>E</t>
  </si>
  <si>
    <t>Year (n)</t>
  </si>
  <si>
    <t>Present Worth Factor of Future Expense</t>
  </si>
  <si>
    <t>Annual Payment Factor of Future Expense</t>
  </si>
  <si>
    <t>Present Worth Factor of Annual Expense</t>
  </si>
  <si>
    <t>Annual Payment Factor of Present Worth Expense</t>
  </si>
  <si>
    <t xml:space="preserve">(P/F, i, n) </t>
  </si>
  <si>
    <t>(A/F, i, n)</t>
  </si>
  <si>
    <t>(P/A, i, n)</t>
  </si>
  <si>
    <t>(A/P i, n)</t>
  </si>
  <si>
    <t>Unit Cost Summary</t>
  </si>
  <si>
    <t>Estimated Present Worth Nutrient Removal Unit Costs</t>
  </si>
  <si>
    <t>For Life Cycle Of:</t>
  </si>
  <si>
    <t>Years</t>
  </si>
  <si>
    <t>TOTAL N</t>
  </si>
  <si>
    <t>TOTAL P</t>
  </si>
  <si>
    <t>TSS</t>
  </si>
  <si>
    <t>PARAMETER- USER CHOICE</t>
  </si>
  <si>
    <t>FOR</t>
  </si>
  <si>
    <t xml:space="preserve">YEAR </t>
  </si>
  <si>
    <t>DURATION</t>
  </si>
  <si>
    <t>ESTIMATED POLLUTANT REMOVAL (LBS/YR)</t>
  </si>
  <si>
    <t>ESTIMATED POLLUTANT REMOVAL (LBS FOR LIFE CYCLE DURATION)</t>
  </si>
  <si>
    <t>ESTIMATED COST PER POUND OF POLLUTANT REMOVED (LOW END OF RANGE) ($/LB)</t>
  </si>
  <si>
    <t>ESTIMATED COST PER POUND OF POLLUTANT REMOVED (HIGH END OF RANGE)($/LB)</t>
  </si>
  <si>
    <t>Enter your project's estimated annual pollutant load removal estimates.  The total life cycle removal and associated unit costs will be automatically computed.</t>
  </si>
  <si>
    <t xml:space="preserve">[The above table will print on one page for your use]  </t>
  </si>
  <si>
    <t>Florida Stormwater Association Educational Foundation 2025</t>
  </si>
  <si>
    <r>
      <rPr>
        <b/>
        <sz val="11"/>
        <color theme="1"/>
        <rFont val="Aptos"/>
        <family val="2"/>
      </rPr>
      <t>Tip:</t>
    </r>
    <r>
      <rPr>
        <sz val="11"/>
        <color theme="1"/>
        <rFont val="Aptos"/>
        <family val="2"/>
      </rPr>
      <t xml:space="preserve"> There are two options available for calculating O&amp;M costs. The first option is to use a percentage of construction cost based on the data provided in the "Water Quality System Database" tab or other applicable sources. The second option is to use a line-item approach with the activities in this "Maintenance" tab. For the line-item approach, the user needs to supply a unit cost that includes the frequency of occurrence (i.e., the unit cost would be multiplied by 2 for a frequency of occurrence of twice a year) and a quantity for each activity.</t>
    </r>
  </si>
  <si>
    <t>Filter Cleaning**</t>
  </si>
  <si>
    <t>Maintenance Frequency Ranges*</t>
  </si>
  <si>
    <t>Inspection Frequency Ranges*</t>
  </si>
  <si>
    <t>*Maintenance and Inspection frequencies can be taken from the MS4 permit if applicable, and should be followed as a MS4 Permit requirement.  Maintenance Frequencies listed in this tab are suggestions, always refer to the equipment manufacturer's guidelines.</t>
  </si>
  <si>
    <t>Media Replacement***</t>
  </si>
  <si>
    <t>**Filter Cleaning - Intended to mean washing off / backwashing filter medias in structures, e.g., upflow filters in NSBBs.</t>
  </si>
  <si>
    <t>Upflow Filters</t>
  </si>
  <si>
    <t>Catch Basins</t>
  </si>
  <si>
    <t>Baffle Boxes</t>
  </si>
  <si>
    <t>Maintenance</t>
  </si>
  <si>
    <t xml:space="preserve">***Media Replacement – Based on manufactures recommendation or users knowledge/experience with media. </t>
  </si>
  <si>
    <t>Florida Stormwater Association Educational Foundation BMP Life Cycle Cost Tool</t>
  </si>
  <si>
    <r>
      <rPr>
        <b/>
        <sz val="12"/>
        <color theme="1"/>
        <rFont val="Calibri"/>
        <family val="2"/>
        <scheme val="minor"/>
      </rPr>
      <t>Tab 1</t>
    </r>
    <r>
      <rPr>
        <sz val="12"/>
        <color theme="1"/>
        <rFont val="Calibri"/>
        <family val="2"/>
        <scheme val="minor"/>
      </rPr>
      <t xml:space="preserve"> - Background Information:  Complete project details, only enter data in highlighted cells.</t>
    </r>
  </si>
  <si>
    <r>
      <rPr>
        <b/>
        <sz val="12"/>
        <rFont val="Calibri"/>
        <family val="2"/>
        <scheme val="minor"/>
      </rPr>
      <t>Tab 2</t>
    </r>
    <r>
      <rPr>
        <sz val="12"/>
        <rFont val="Calibri"/>
        <family val="2"/>
        <scheme val="minor"/>
      </rPr>
      <t xml:space="preserve"> - Life Cycle Cost Analysis:  Only enter the data in the highlighted cells. </t>
    </r>
  </si>
  <si>
    <r>
      <rPr>
        <b/>
        <sz val="12"/>
        <rFont val="Calibri"/>
        <family val="2"/>
        <scheme val="minor"/>
      </rPr>
      <t xml:space="preserve">Tab 3 </t>
    </r>
    <r>
      <rPr>
        <sz val="12"/>
        <rFont val="Calibri"/>
        <family val="2"/>
        <scheme val="minor"/>
      </rPr>
      <t>- Water Quality System Database: This is a lookup and reference table</t>
    </r>
  </si>
  <si>
    <r>
      <rPr>
        <b/>
        <sz val="11"/>
        <color theme="1"/>
        <rFont val="Aptos"/>
        <family val="2"/>
      </rPr>
      <t>Tab 4</t>
    </r>
    <r>
      <rPr>
        <sz val="11"/>
        <color theme="1"/>
        <rFont val="Aptos"/>
        <family val="2"/>
      </rPr>
      <t xml:space="preserve"> - Maintenance:  There are two options available for calculating O&amp;M costs. The first option is to use a percentage of construction cost based on the data provided in the "Water Quality System Database" tab or other applicable sources. The second option is to use a line-item approach with the activities in the "Maintenance" tab. For the line-item approach, the user needs to supply a unit cost that includes the frequency of occurrence (i.e., the unit cost would be multiplied by 2 for a frequency of occurrence of twice a year) and a quantity for each activity.</t>
    </r>
  </si>
  <si>
    <r>
      <rPr>
        <b/>
        <sz val="12"/>
        <color theme="1"/>
        <rFont val="Calibri"/>
        <family val="2"/>
        <scheme val="minor"/>
      </rPr>
      <t>Tab 5</t>
    </r>
    <r>
      <rPr>
        <sz val="12"/>
        <color theme="1"/>
        <rFont val="Calibri"/>
        <family val="2"/>
        <scheme val="minor"/>
      </rPr>
      <t xml:space="preserve"> - Discount Rate Factors:  Enter interest rate.</t>
    </r>
  </si>
  <si>
    <r>
      <rPr>
        <b/>
        <sz val="12"/>
        <rFont val="Calibri"/>
        <family val="2"/>
        <scheme val="minor"/>
      </rPr>
      <t>Tab 6</t>
    </r>
    <r>
      <rPr>
        <sz val="12"/>
        <rFont val="Calibri"/>
        <family val="2"/>
        <scheme val="minor"/>
      </rPr>
      <t xml:space="preserve"> - Unit Cost Summary:  Enter data in the highlighted cells and nter project annual pollutant load removal estimates.  The total life cycle removal and associated unit costs will be automatically computed.</t>
    </r>
  </si>
  <si>
    <t>Note: If you don’t plan to make upper end estimates in columns M-O, we recommend duplicating the values from columns J and H to column N so that the range for the totals at the bottom are constant.</t>
  </si>
  <si>
    <t>4 - Electrical costs are set to an estimated $0.115/kwh (cell K47)</t>
  </si>
  <si>
    <t xml:space="preserve">    Note: If you don’t plan to make upper end estimates in columns M-O, we recommend duplicating the values from columns J and H to     column N so that the range for the totals at the bottom are constant.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</si>
</sst>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0.0000"/>
    <numFmt numFmtId="167" formatCode="#,##0.0000"/>
    <numFmt numFmtId="168" formatCode="0.0%"/>
    <numFmt numFmtId="169" formatCode="&quot;$&quot;#,##0.0000"/>
    <numFmt numFmtId="170" formatCode="_(&quot;$&quot;* #,##0_);_(&quot;$&quot;* \(#,##0\);_(&quot;$&quot;* &quot;-&quot;??_);_(@_)"/>
    <numFmt numFmtId="171" formatCode="0.0"/>
    <numFmt numFmtId="172" formatCode="0.000000"/>
    <numFmt numFmtId="173" formatCode="[&lt;=9999999]###\-####;\(###\)\ ###\-####"/>
  </numFmts>
  <fonts count="55"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b/>
      <sz val="12"/>
      <name val="Calibri"/>
      <family val="2"/>
      <scheme val="minor"/>
    </font>
    <font>
      <sz val="12"/>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indexed="12"/>
      <name val="Calibri"/>
      <family val="2"/>
      <scheme val="minor"/>
    </font>
    <font>
      <sz val="12"/>
      <color indexed="12"/>
      <name val="Calibri"/>
      <family val="2"/>
      <scheme val="minor"/>
    </font>
    <font>
      <sz val="12"/>
      <color indexed="8"/>
      <name val="Calibri"/>
      <family val="2"/>
      <scheme val="minor"/>
    </font>
    <font>
      <vertAlign val="superscript"/>
      <sz val="12"/>
      <name val="Calibri"/>
      <family val="2"/>
      <scheme val="minor"/>
    </font>
    <font>
      <sz val="12"/>
      <color rgb="FFFF0000"/>
      <name val="Calibri"/>
      <family val="2"/>
      <scheme val="minor"/>
    </font>
    <font>
      <b/>
      <sz val="12"/>
      <color theme="1"/>
      <name val="Calibri"/>
      <family val="2"/>
      <scheme val="minor"/>
    </font>
    <font>
      <sz val="12"/>
      <color theme="3" tint="0.39997558519241921"/>
      <name val="Calibri"/>
      <family val="2"/>
      <scheme val="minor"/>
    </font>
    <font>
      <b/>
      <vertAlign val="superscript"/>
      <sz val="12"/>
      <name val="Calibri"/>
      <family val="2"/>
      <scheme val="minor"/>
    </font>
    <font>
      <b/>
      <sz val="11"/>
      <color theme="1"/>
      <name val="Calibri"/>
      <family val="2"/>
      <scheme val="minor"/>
    </font>
    <font>
      <sz val="11"/>
      <color theme="0"/>
      <name val="Calibri"/>
      <family val="2"/>
      <scheme val="minor"/>
    </font>
    <font>
      <b/>
      <sz val="14"/>
      <name val="Calibri"/>
      <family val="2"/>
      <scheme val="minor"/>
    </font>
    <font>
      <sz val="10"/>
      <name val="Calibri"/>
      <family val="2"/>
      <scheme val="minor"/>
    </font>
    <font>
      <b/>
      <sz val="10"/>
      <name val="Calibri"/>
      <family val="2"/>
      <scheme val="minor"/>
    </font>
    <font>
      <b/>
      <sz val="12"/>
      <color theme="0"/>
      <name val="Calibri"/>
      <family val="2"/>
      <scheme val="minor"/>
    </font>
    <font>
      <sz val="10"/>
      <color theme="0"/>
      <name val="Calibri"/>
      <family val="2"/>
      <scheme val="minor"/>
    </font>
    <font>
      <u/>
      <sz val="12"/>
      <color indexed="12"/>
      <name val="Calibri"/>
      <family val="2"/>
      <scheme val="minor"/>
    </font>
    <font>
      <sz val="12"/>
      <color rgb="FF0000FF"/>
      <name val="Calibri"/>
      <family val="2"/>
      <scheme val="minor"/>
    </font>
    <font>
      <sz val="10"/>
      <color theme="1"/>
      <name val="Calibri"/>
      <family val="2"/>
      <scheme val="minor"/>
    </font>
    <font>
      <sz val="11"/>
      <name val="Calibri"/>
      <family val="2"/>
      <scheme val="minor"/>
    </font>
    <font>
      <b/>
      <sz val="12"/>
      <color rgb="FF0000FF"/>
      <name val="Calibri"/>
      <family val="2"/>
      <scheme val="minor"/>
    </font>
    <font>
      <sz val="12"/>
      <color theme="0"/>
      <name val="Calibri"/>
      <family val="2"/>
      <scheme val="minor"/>
    </font>
    <font>
      <b/>
      <sz val="14"/>
      <color theme="1"/>
      <name val="Calibri"/>
      <family val="2"/>
      <scheme val="minor"/>
    </font>
    <font>
      <i/>
      <sz val="12"/>
      <color theme="1"/>
      <name val="Calibri"/>
      <family val="2"/>
      <scheme val="minor"/>
    </font>
    <font>
      <i/>
      <sz val="11"/>
      <color theme="1"/>
      <name val="Calibri"/>
      <family val="2"/>
      <scheme val="minor"/>
    </font>
    <font>
      <i/>
      <sz val="12"/>
      <name val="Calibri"/>
      <family val="2"/>
      <scheme val="minor"/>
    </font>
    <font>
      <sz val="14"/>
      <name val="Calibri"/>
      <family val="2"/>
      <scheme val="minor"/>
    </font>
    <font>
      <sz val="11"/>
      <color theme="1"/>
      <name val="Aptos"/>
      <family val="2"/>
    </font>
    <font>
      <b/>
      <sz val="11"/>
      <color theme="0"/>
      <name val="Calibri"/>
      <family val="2"/>
      <scheme val="minor"/>
    </font>
    <font>
      <sz val="11"/>
      <color theme="1"/>
      <name val="Aptos"/>
      <family val="2"/>
    </font>
    <font>
      <b/>
      <sz val="11"/>
      <color theme="1"/>
      <name val="Aptos"/>
      <family val="2"/>
    </font>
    <font>
      <b/>
      <sz val="14"/>
      <color theme="0"/>
      <name val="Georgia"/>
      <family val="1"/>
    </font>
  </fonts>
  <fills count="3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002060"/>
        <bgColor indexed="64"/>
      </patternFill>
    </fill>
    <fill>
      <patternFill patternType="solid">
        <fgColor theme="4" tint="0.79998168889431442"/>
        <bgColor indexed="64"/>
      </patternFill>
    </fill>
    <fill>
      <patternFill patternType="solid">
        <fgColor theme="3" tint="0.79998168889431442"/>
        <bgColor indexed="64"/>
      </patternFill>
    </fill>
  </fills>
  <borders count="95">
    <border>
      <left/>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style="medium">
        <color indexed="64"/>
      </bottom>
      <diagonal/>
    </border>
    <border>
      <left/>
      <right/>
      <top/>
      <bottom style="medium">
        <color indexed="64"/>
      </bottom>
      <diagonal/>
    </border>
    <border>
      <left/>
      <right style="medium">
        <color auto="1"/>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auto="1"/>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theme="0"/>
      </right>
      <top style="medium">
        <color indexed="64"/>
      </top>
      <bottom style="thin">
        <color indexed="64"/>
      </bottom>
      <diagonal/>
    </border>
    <border>
      <left style="medium">
        <color theme="0"/>
      </left>
      <right style="medium">
        <color theme="0"/>
      </right>
      <top style="medium">
        <color indexed="64"/>
      </top>
      <bottom style="thin">
        <color indexed="64"/>
      </bottom>
      <diagonal/>
    </border>
    <border>
      <left style="medium">
        <color theme="0"/>
      </left>
      <right style="medium">
        <color indexed="64"/>
      </right>
      <top style="medium">
        <color indexed="64"/>
      </top>
      <bottom style="thin">
        <color indexed="64"/>
      </bottom>
      <diagonal/>
    </border>
    <border>
      <left style="medium">
        <color theme="0"/>
      </left>
      <right style="medium">
        <color theme="0"/>
      </right>
      <top style="medium">
        <color auto="1"/>
      </top>
      <bottom style="medium">
        <color auto="1"/>
      </bottom>
      <diagonal/>
    </border>
    <border>
      <left style="medium">
        <color theme="0"/>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theme="0"/>
      </bottom>
      <diagonal/>
    </border>
    <border>
      <left style="medium">
        <color indexed="64"/>
      </left>
      <right style="medium">
        <color indexed="64"/>
      </right>
      <top style="medium">
        <color theme="0"/>
      </top>
      <bottom style="medium">
        <color theme="0"/>
      </bottom>
      <diagonal/>
    </border>
    <border>
      <left style="medium">
        <color indexed="64"/>
      </left>
      <right style="medium">
        <color indexed="64"/>
      </right>
      <top style="medium">
        <color theme="0"/>
      </top>
      <bottom style="medium">
        <color indexed="64"/>
      </bottom>
      <diagonal/>
    </border>
    <border>
      <left style="medium">
        <color theme="0"/>
      </left>
      <right style="medium">
        <color theme="0"/>
      </right>
      <top style="medium">
        <color auto="1"/>
      </top>
      <bottom/>
      <diagonal/>
    </border>
    <border>
      <left style="medium">
        <color theme="0"/>
      </left>
      <right style="medium">
        <color auto="1"/>
      </right>
      <top style="medium">
        <color auto="1"/>
      </top>
      <bottom/>
      <diagonal/>
    </border>
    <border>
      <left style="medium">
        <color theme="0"/>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theme="0"/>
      </right>
      <top style="medium">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diagonal/>
    </border>
    <border>
      <left/>
      <right style="medium">
        <color indexed="64"/>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1">
    <xf numFmtId="0" fontId="0" fillId="0" borderId="0"/>
    <xf numFmtId="0" fontId="2" fillId="0" borderId="0"/>
    <xf numFmtId="0" fontId="3" fillId="0" borderId="0" applyNumberFormat="0" applyFill="0" applyBorder="0" applyAlignment="0" applyProtection="0">
      <alignment vertical="top"/>
      <protection locked="0"/>
    </xf>
    <xf numFmtId="0" fontId="2" fillId="0" borderId="0"/>
    <xf numFmtId="0" fontId="2" fillId="0" borderId="0"/>
    <xf numFmtId="0" fontId="2" fillId="0" borderId="0"/>
    <xf numFmtId="44" fontId="1" fillId="0" borderId="0" applyFont="0" applyFill="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0" fontId="10" fillId="22" borderId="47" applyNumberFormat="0" applyAlignment="0" applyProtection="0"/>
    <xf numFmtId="0" fontId="11" fillId="23" borderId="48"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6" borderId="0" applyNumberFormat="0" applyBorder="0" applyAlignment="0" applyProtection="0"/>
    <xf numFmtId="0" fontId="14" fillId="0" borderId="49" applyNumberFormat="0" applyFill="0" applyAlignment="0" applyProtection="0"/>
    <xf numFmtId="0" fontId="15" fillId="0" borderId="50" applyNumberFormat="0" applyFill="0" applyAlignment="0" applyProtection="0"/>
    <xf numFmtId="0" fontId="16" fillId="0" borderId="51" applyNumberFormat="0" applyFill="0" applyAlignment="0" applyProtection="0"/>
    <xf numFmtId="0" fontId="16" fillId="0" borderId="0" applyNumberFormat="0" applyFill="0" applyBorder="0" applyAlignment="0" applyProtection="0"/>
    <xf numFmtId="0" fontId="17" fillId="9" borderId="47" applyNumberFormat="0" applyAlignment="0" applyProtection="0"/>
    <xf numFmtId="0" fontId="18" fillId="0" borderId="52" applyNumberFormat="0" applyFill="0" applyAlignment="0" applyProtection="0"/>
    <xf numFmtId="0" fontId="19" fillId="24" borderId="0" applyNumberFormat="0" applyBorder="0" applyAlignment="0" applyProtection="0"/>
    <xf numFmtId="0" fontId="7" fillId="25" borderId="53" applyNumberFormat="0" applyFont="0" applyAlignment="0" applyProtection="0"/>
    <xf numFmtId="0" fontId="20" fillId="22" borderId="54" applyNumberFormat="0" applyAlignment="0" applyProtection="0"/>
    <xf numFmtId="0" fontId="21" fillId="0" borderId="0" applyNumberFormat="0" applyFill="0" applyBorder="0" applyAlignment="0" applyProtection="0"/>
    <xf numFmtId="0" fontId="22" fillId="0" borderId="55" applyNumberFormat="0" applyFill="0" applyAlignment="0" applyProtection="0"/>
    <xf numFmtId="0" fontId="23" fillId="0" borderId="0" applyNumberFormat="0" applyFill="0" applyBorder="0" applyAlignment="0" applyProtection="0"/>
    <xf numFmtId="9" fontId="1" fillId="0" borderId="0" applyFont="0" applyFill="0" applyBorder="0" applyAlignment="0" applyProtection="0"/>
  </cellStyleXfs>
  <cellXfs count="530">
    <xf numFmtId="0" fontId="0" fillId="0" borderId="0" xfId="0"/>
    <xf numFmtId="0" fontId="1" fillId="0" borderId="0" xfId="0" applyFont="1"/>
    <xf numFmtId="0" fontId="33" fillId="0" borderId="0" xfId="0" applyFont="1"/>
    <xf numFmtId="0" fontId="5" fillId="0" borderId="3" xfId="1" applyFont="1" applyBorder="1" applyAlignment="1">
      <alignment horizontal="center"/>
    </xf>
    <xf numFmtId="0" fontId="5" fillId="0" borderId="1" xfId="1" applyFont="1" applyBorder="1" applyAlignment="1">
      <alignment horizontal="center"/>
    </xf>
    <xf numFmtId="0" fontId="5" fillId="3" borderId="0" xfId="1" applyFont="1" applyFill="1"/>
    <xf numFmtId="0" fontId="6" fillId="3" borderId="0" xfId="0" applyFont="1" applyFill="1"/>
    <xf numFmtId="0" fontId="1" fillId="3" borderId="0" xfId="0" applyFont="1" applyFill="1"/>
    <xf numFmtId="0" fontId="37" fillId="27" borderId="73" xfId="1" applyFont="1" applyFill="1" applyBorder="1" applyAlignment="1">
      <alignment horizontal="center" vertical="top"/>
    </xf>
    <xf numFmtId="0" fontId="37" fillId="27" borderId="75" xfId="1" applyFont="1" applyFill="1" applyBorder="1" applyAlignment="1">
      <alignment horizontal="center" vertical="top"/>
    </xf>
    <xf numFmtId="0" fontId="37" fillId="27" borderId="81" xfId="1" applyFont="1" applyFill="1" applyBorder="1" applyAlignment="1">
      <alignment horizontal="center" vertical="top"/>
    </xf>
    <xf numFmtId="0" fontId="35" fillId="3" borderId="0" xfId="1" applyFont="1" applyFill="1"/>
    <xf numFmtId="0" fontId="43" fillId="3" borderId="0" xfId="1" applyFont="1" applyFill="1" applyAlignment="1">
      <alignment vertical="center"/>
    </xf>
    <xf numFmtId="0" fontId="44" fillId="3" borderId="0" xfId="1" applyFont="1" applyFill="1" applyAlignment="1">
      <alignment vertical="top"/>
    </xf>
    <xf numFmtId="0" fontId="38" fillId="3" borderId="0" xfId="1" applyFont="1" applyFill="1" applyAlignment="1">
      <alignment vertical="top"/>
    </xf>
    <xf numFmtId="0" fontId="33" fillId="3" borderId="0" xfId="0" applyFont="1" applyFill="1"/>
    <xf numFmtId="0" fontId="5" fillId="3" borderId="0" xfId="1" applyFont="1" applyFill="1" applyAlignment="1">
      <alignment vertical="top"/>
    </xf>
    <xf numFmtId="0" fontId="35" fillId="3" borderId="0" xfId="1" applyFont="1" applyFill="1" applyAlignment="1">
      <alignment vertical="top"/>
    </xf>
    <xf numFmtId="0" fontId="4" fillId="3" borderId="0" xfId="1" applyFont="1" applyFill="1" applyAlignment="1">
      <alignment vertical="top"/>
    </xf>
    <xf numFmtId="0" fontId="36" fillId="3" borderId="0" xfId="1" applyFont="1" applyFill="1" applyAlignment="1">
      <alignment vertical="top"/>
    </xf>
    <xf numFmtId="0" fontId="32" fillId="3" borderId="0" xfId="0" applyFont="1" applyFill="1"/>
    <xf numFmtId="0" fontId="28" fillId="3" borderId="0" xfId="1" applyFont="1" applyFill="1" applyAlignment="1">
      <alignment horizontal="left" vertical="top" wrapText="1"/>
    </xf>
    <xf numFmtId="0" fontId="0" fillId="3" borderId="0" xfId="0" applyFill="1"/>
    <xf numFmtId="0" fontId="43" fillId="3" borderId="0" xfId="1" applyFont="1" applyFill="1" applyAlignment="1">
      <alignment horizontal="center" vertical="center"/>
    </xf>
    <xf numFmtId="0" fontId="6" fillId="28" borderId="3" xfId="1" applyFont="1" applyFill="1" applyBorder="1" applyProtection="1">
      <protection locked="0"/>
    </xf>
    <xf numFmtId="0" fontId="6" fillId="28" borderId="3" xfId="1" applyFont="1" applyFill="1" applyBorder="1" applyAlignment="1" applyProtection="1">
      <alignment horizontal="left"/>
      <protection locked="0"/>
    </xf>
    <xf numFmtId="0" fontId="25" fillId="28" borderId="3" xfId="1" applyFont="1" applyFill="1" applyBorder="1" applyProtection="1">
      <protection locked="0"/>
    </xf>
    <xf numFmtId="0" fontId="39" fillId="28" borderId="3" xfId="2" applyFont="1" applyFill="1" applyBorder="1" applyAlignment="1" applyProtection="1">
      <protection locked="0"/>
    </xf>
    <xf numFmtId="173" fontId="25" fillId="28" borderId="3" xfId="1" applyNumberFormat="1" applyFont="1" applyFill="1" applyBorder="1" applyProtection="1">
      <protection locked="0"/>
    </xf>
    <xf numFmtId="14" fontId="25" fillId="28" borderId="3" xfId="1" applyNumberFormat="1" applyFont="1" applyFill="1" applyBorder="1" applyProtection="1">
      <protection locked="0"/>
    </xf>
    <xf numFmtId="0" fontId="6" fillId="28" borderId="10" xfId="3" applyFont="1" applyFill="1" applyBorder="1" applyAlignment="1" applyProtection="1">
      <alignment horizontal="center"/>
      <protection locked="0"/>
    </xf>
    <xf numFmtId="0" fontId="6" fillId="28" borderId="11" xfId="3" applyFont="1" applyFill="1" applyBorder="1" applyAlignment="1" applyProtection="1">
      <alignment horizontal="center"/>
      <protection locked="0"/>
    </xf>
    <xf numFmtId="170" fontId="6" fillId="28" borderId="3" xfId="6" applyNumberFormat="1" applyFont="1" applyFill="1" applyBorder="1" applyAlignment="1" applyProtection="1">
      <alignment horizontal="center"/>
      <protection locked="0"/>
    </xf>
    <xf numFmtId="0" fontId="6" fillId="28" borderId="6" xfId="3" applyFont="1" applyFill="1" applyBorder="1" applyAlignment="1" applyProtection="1">
      <alignment horizontal="center" vertical="top"/>
      <protection locked="0"/>
    </xf>
    <xf numFmtId="0" fontId="6" fillId="28" borderId="3" xfId="3" applyFont="1" applyFill="1" applyBorder="1" applyAlignment="1" applyProtection="1">
      <alignment horizontal="center" vertical="top"/>
      <protection locked="0"/>
    </xf>
    <xf numFmtId="0" fontId="6" fillId="28" borderId="1" xfId="3" applyFont="1" applyFill="1" applyBorder="1" applyAlignment="1" applyProtection="1">
      <alignment horizontal="center" vertical="top"/>
      <protection locked="0"/>
    </xf>
    <xf numFmtId="44" fontId="6" fillId="28" borderId="10" xfId="6" applyFont="1" applyFill="1" applyBorder="1" applyAlignment="1" applyProtection="1">
      <alignment horizontal="left" indent="2"/>
      <protection locked="0"/>
    </xf>
    <xf numFmtId="44" fontId="6" fillId="28" borderId="11" xfId="6" applyFont="1" applyFill="1" applyBorder="1" applyAlignment="1" applyProtection="1">
      <alignment horizontal="left" indent="2"/>
      <protection locked="0"/>
    </xf>
    <xf numFmtId="44" fontId="6" fillId="28" borderId="28" xfId="6" applyFont="1" applyFill="1" applyBorder="1" applyAlignment="1" applyProtection="1">
      <alignment horizontal="left" indent="2"/>
      <protection locked="0"/>
    </xf>
    <xf numFmtId="0" fontId="6" fillId="28" borderId="8" xfId="3" applyFont="1" applyFill="1" applyBorder="1" applyAlignment="1" applyProtection="1">
      <alignment horizontal="right"/>
      <protection locked="0"/>
    </xf>
    <xf numFmtId="1" fontId="6" fillId="28" borderId="3" xfId="4" applyNumberFormat="1" applyFont="1" applyFill="1" applyBorder="1" applyAlignment="1" applyProtection="1">
      <alignment horizontal="center"/>
      <protection locked="0"/>
    </xf>
    <xf numFmtId="168" fontId="6" fillId="28" borderId="3" xfId="4" applyNumberFormat="1" applyFont="1" applyFill="1" applyBorder="1" applyAlignment="1" applyProtection="1">
      <alignment horizontal="center"/>
      <protection locked="0"/>
    </xf>
    <xf numFmtId="10" fontId="6" fillId="28" borderId="3" xfId="4" applyNumberFormat="1" applyFont="1" applyFill="1" applyBorder="1" applyAlignment="1" applyProtection="1">
      <alignment horizontal="center"/>
      <protection locked="0"/>
    </xf>
    <xf numFmtId="1" fontId="6" fillId="28" borderId="1" xfId="4" applyNumberFormat="1" applyFont="1" applyFill="1" applyBorder="1" applyAlignment="1" applyProtection="1">
      <alignment horizontal="center"/>
      <protection locked="0"/>
    </xf>
    <xf numFmtId="168" fontId="6" fillId="28" borderId="1" xfId="4" applyNumberFormat="1" applyFont="1" applyFill="1" applyBorder="1" applyAlignment="1" applyProtection="1">
      <alignment horizontal="center"/>
      <protection locked="0"/>
    </xf>
    <xf numFmtId="170" fontId="6" fillId="28" borderId="4" xfId="6" applyNumberFormat="1" applyFont="1" applyFill="1" applyBorder="1" applyAlignment="1" applyProtection="1">
      <alignment horizontal="center"/>
      <protection locked="0"/>
    </xf>
    <xf numFmtId="42" fontId="6" fillId="28" borderId="4" xfId="6" applyNumberFormat="1" applyFont="1" applyFill="1" applyBorder="1" applyAlignment="1" applyProtection="1">
      <alignment horizontal="center"/>
      <protection locked="0"/>
    </xf>
    <xf numFmtId="42" fontId="6" fillId="28" borderId="4" xfId="50" applyNumberFormat="1" applyFont="1" applyFill="1" applyBorder="1" applyAlignment="1" applyProtection="1">
      <alignment horizontal="center"/>
      <protection locked="0"/>
    </xf>
    <xf numFmtId="42" fontId="6" fillId="28" borderId="4" xfId="4" applyNumberFormat="1" applyFont="1" applyFill="1" applyBorder="1" applyAlignment="1" applyProtection="1">
      <alignment horizontal="center"/>
      <protection locked="0"/>
    </xf>
    <xf numFmtId="168" fontId="6" fillId="28" borderId="4" xfId="4" applyNumberFormat="1" applyFont="1" applyFill="1" applyBorder="1" applyAlignment="1" applyProtection="1">
      <alignment horizontal="center"/>
      <protection locked="0"/>
    </xf>
    <xf numFmtId="168" fontId="6" fillId="28" borderId="5" xfId="4" applyNumberFormat="1" applyFont="1" applyFill="1" applyBorder="1" applyAlignment="1" applyProtection="1">
      <alignment horizontal="center"/>
      <protection locked="0"/>
    </xf>
    <xf numFmtId="0" fontId="6" fillId="0" borderId="3" xfId="1" applyFont="1" applyBorder="1" applyAlignment="1">
      <alignment horizontal="center"/>
    </xf>
    <xf numFmtId="0" fontId="6" fillId="3" borderId="0" xfId="1" applyFont="1" applyFill="1"/>
    <xf numFmtId="0" fontId="41" fillId="3" borderId="0" xfId="1" applyFont="1" applyFill="1"/>
    <xf numFmtId="49" fontId="1" fillId="3" borderId="0" xfId="0" applyNumberFormat="1" applyFont="1" applyFill="1" applyAlignment="1">
      <alignment horizontal="left" vertical="top"/>
    </xf>
    <xf numFmtId="49" fontId="0" fillId="3" borderId="0" xfId="0" applyNumberFormat="1" applyFill="1" applyAlignment="1">
      <alignment horizontal="left" vertical="top"/>
    </xf>
    <xf numFmtId="0" fontId="5" fillId="3" borderId="0" xfId="1" applyFont="1" applyFill="1" applyAlignment="1">
      <alignment horizontal="center"/>
    </xf>
    <xf numFmtId="1" fontId="6" fillId="28" borderId="45" xfId="3" applyNumberFormat="1" applyFont="1" applyFill="1" applyBorder="1" applyAlignment="1" applyProtection="1">
      <alignment horizontal="center" vertical="center" wrapText="1"/>
      <protection locked="0"/>
    </xf>
    <xf numFmtId="0" fontId="0" fillId="3" borderId="0" xfId="0" applyFill="1" applyProtection="1">
      <protection locked="0"/>
    </xf>
    <xf numFmtId="0" fontId="0" fillId="0" borderId="0" xfId="0" applyProtection="1">
      <protection locked="0"/>
    </xf>
    <xf numFmtId="0" fontId="6" fillId="3" borderId="0" xfId="0" applyFont="1" applyFill="1" applyProtection="1">
      <protection locked="0"/>
    </xf>
    <xf numFmtId="0" fontId="6" fillId="0" borderId="0" xfId="0" applyFont="1" applyProtection="1">
      <protection locked="0"/>
    </xf>
    <xf numFmtId="44" fontId="6" fillId="0" borderId="0" xfId="6" applyFont="1" applyProtection="1">
      <protection locked="0"/>
    </xf>
    <xf numFmtId="44" fontId="6" fillId="0" borderId="0" xfId="0" applyNumberFormat="1" applyFont="1" applyProtection="1">
      <protection locked="0"/>
    </xf>
    <xf numFmtId="170" fontId="6" fillId="28" borderId="6" xfId="6" applyNumberFormat="1" applyFont="1" applyFill="1" applyBorder="1" applyAlignment="1" applyProtection="1">
      <alignment horizontal="center"/>
      <protection locked="0"/>
    </xf>
    <xf numFmtId="170" fontId="6" fillId="28" borderId="10" xfId="6" applyNumberFormat="1" applyFont="1" applyFill="1" applyBorder="1" applyAlignment="1" applyProtection="1">
      <alignment horizontal="center" vertical="center" wrapText="1"/>
      <protection locked="0"/>
    </xf>
    <xf numFmtId="0" fontId="6" fillId="28" borderId="11" xfId="3" applyFont="1" applyFill="1" applyBorder="1" applyAlignment="1" applyProtection="1">
      <alignment horizontal="center" vertical="top"/>
      <protection locked="0"/>
    </xf>
    <xf numFmtId="0" fontId="6" fillId="28" borderId="9" xfId="3" applyFont="1" applyFill="1" applyBorder="1" applyAlignment="1" applyProtection="1">
      <alignment horizontal="center" vertical="top"/>
      <protection locked="0"/>
    </xf>
    <xf numFmtId="0" fontId="6" fillId="28" borderId="10" xfId="3" applyFont="1" applyFill="1" applyBorder="1" applyAlignment="1" applyProtection="1">
      <alignment horizontal="center" vertical="top"/>
      <protection locked="0"/>
    </xf>
    <xf numFmtId="0" fontId="6" fillId="28" borderId="28" xfId="3" applyFont="1" applyFill="1" applyBorder="1" applyAlignment="1" applyProtection="1">
      <alignment horizontal="center" vertical="top"/>
      <protection locked="0"/>
    </xf>
    <xf numFmtId="0" fontId="41" fillId="0" borderId="0" xfId="0" applyFont="1" applyProtection="1">
      <protection locked="0"/>
    </xf>
    <xf numFmtId="0" fontId="5" fillId="0" borderId="0" xfId="3" applyFont="1" applyProtection="1">
      <protection locked="0"/>
    </xf>
    <xf numFmtId="0" fontId="5" fillId="0" borderId="0" xfId="3" applyFont="1" applyAlignment="1" applyProtection="1">
      <alignment horizontal="center"/>
      <protection locked="0"/>
    </xf>
    <xf numFmtId="0" fontId="6" fillId="0" borderId="0" xfId="0" applyFont="1" applyAlignment="1" applyProtection="1">
      <alignment horizontal="center"/>
      <protection locked="0"/>
    </xf>
    <xf numFmtId="170" fontId="5" fillId="0" borderId="0" xfId="6" applyNumberFormat="1" applyFont="1" applyFill="1" applyBorder="1" applyAlignment="1" applyProtection="1">
      <alignment horizontal="center"/>
    </xf>
    <xf numFmtId="170" fontId="26" fillId="0" borderId="6" xfId="6" applyNumberFormat="1" applyFont="1" applyBorder="1" applyAlignment="1" applyProtection="1">
      <alignment horizontal="center"/>
    </xf>
    <xf numFmtId="170" fontId="5" fillId="26" borderId="6" xfId="6" applyNumberFormat="1" applyFont="1" applyFill="1" applyBorder="1" applyAlignment="1" applyProtection="1">
      <alignment horizontal="center"/>
    </xf>
    <xf numFmtId="170" fontId="5" fillId="26" borderId="3" xfId="6" applyNumberFormat="1" applyFont="1" applyFill="1" applyBorder="1" applyAlignment="1" applyProtection="1">
      <alignment horizontal="center"/>
    </xf>
    <xf numFmtId="170" fontId="5" fillId="0" borderId="3" xfId="6" applyNumberFormat="1" applyFont="1" applyBorder="1" applyAlignment="1" applyProtection="1">
      <alignment horizontal="center"/>
    </xf>
    <xf numFmtId="170" fontId="6" fillId="0" borderId="3" xfId="6" applyNumberFormat="1" applyFont="1" applyBorder="1" applyAlignment="1" applyProtection="1">
      <alignment horizontal="center"/>
    </xf>
    <xf numFmtId="170" fontId="5" fillId="0" borderId="5" xfId="6" applyNumberFormat="1" applyFont="1" applyBorder="1" applyAlignment="1" applyProtection="1">
      <alignment horizontal="center"/>
    </xf>
    <xf numFmtId="170" fontId="6" fillId="0" borderId="5" xfId="6" applyNumberFormat="1" applyFont="1" applyBorder="1" applyAlignment="1" applyProtection="1">
      <alignment horizontal="center"/>
    </xf>
    <xf numFmtId="170" fontId="5" fillId="0" borderId="20" xfId="6" applyNumberFormat="1" applyFont="1" applyBorder="1" applyAlignment="1" applyProtection="1">
      <alignment horizontal="center"/>
    </xf>
    <xf numFmtId="170" fontId="5" fillId="0" borderId="27" xfId="6" applyNumberFormat="1" applyFont="1" applyBorder="1" applyAlignment="1" applyProtection="1">
      <alignment horizontal="center"/>
    </xf>
    <xf numFmtId="170" fontId="5" fillId="0" borderId="7" xfId="6" applyNumberFormat="1" applyFont="1" applyBorder="1" applyAlignment="1" applyProtection="1">
      <alignment horizontal="center"/>
    </xf>
    <xf numFmtId="170" fontId="5" fillId="0" borderId="4" xfId="6" applyNumberFormat="1" applyFont="1" applyBorder="1" applyAlignment="1" applyProtection="1">
      <alignment horizontal="center"/>
    </xf>
    <xf numFmtId="170" fontId="6" fillId="0" borderId="5" xfId="6" applyNumberFormat="1" applyFont="1" applyBorder="1" applyProtection="1"/>
    <xf numFmtId="170" fontId="5" fillId="0" borderId="21" xfId="6" applyNumberFormat="1" applyFont="1" applyBorder="1" applyAlignment="1" applyProtection="1">
      <alignment horizontal="center"/>
    </xf>
    <xf numFmtId="170" fontId="26" fillId="0" borderId="4" xfId="6" applyNumberFormat="1" applyFont="1" applyBorder="1" applyAlignment="1" applyProtection="1">
      <alignment horizontal="center"/>
    </xf>
    <xf numFmtId="170" fontId="5" fillId="0" borderId="6" xfId="6" applyNumberFormat="1" applyFont="1" applyBorder="1" applyAlignment="1" applyProtection="1">
      <alignment horizontal="center"/>
    </xf>
    <xf numFmtId="170" fontId="26" fillId="0" borderId="7" xfId="6" applyNumberFormat="1" applyFont="1" applyBorder="1" applyAlignment="1" applyProtection="1">
      <alignment horizontal="center"/>
    </xf>
    <xf numFmtId="170" fontId="5" fillId="0" borderId="8" xfId="6" applyNumberFormat="1" applyFont="1" applyBorder="1" applyAlignment="1" applyProtection="1">
      <alignment horizontal="center"/>
    </xf>
    <xf numFmtId="170" fontId="5" fillId="2" borderId="22" xfId="6" applyNumberFormat="1" applyFont="1" applyFill="1" applyBorder="1" applyAlignment="1" applyProtection="1">
      <alignment horizontal="center"/>
    </xf>
    <xf numFmtId="172" fontId="6" fillId="26" borderId="46" xfId="6" applyNumberFormat="1" applyFont="1" applyFill="1" applyBorder="1" applyProtection="1"/>
    <xf numFmtId="170" fontId="5" fillId="2" borderId="6" xfId="6" applyNumberFormat="1" applyFont="1" applyFill="1" applyBorder="1" applyAlignment="1" applyProtection="1">
      <alignment horizontal="center" vertical="center" wrapText="1"/>
    </xf>
    <xf numFmtId="165" fontId="6" fillId="26" borderId="7" xfId="6" applyNumberFormat="1" applyFont="1" applyFill="1" applyBorder="1" applyProtection="1"/>
    <xf numFmtId="170" fontId="5" fillId="2" borderId="3" xfId="6" applyNumberFormat="1" applyFont="1" applyFill="1" applyBorder="1" applyAlignment="1" applyProtection="1">
      <alignment horizontal="center" vertical="center" wrapText="1"/>
    </xf>
    <xf numFmtId="165" fontId="6" fillId="26" borderId="4" xfId="6" applyNumberFormat="1" applyFont="1" applyFill="1" applyBorder="1" applyProtection="1"/>
    <xf numFmtId="170" fontId="6" fillId="0" borderId="1" xfId="6" applyNumberFormat="1" applyFont="1" applyBorder="1" applyProtection="1"/>
    <xf numFmtId="170" fontId="6" fillId="0" borderId="4" xfId="6" applyNumberFormat="1" applyFont="1" applyBorder="1" applyAlignment="1" applyProtection="1">
      <alignment horizontal="center"/>
    </xf>
    <xf numFmtId="44" fontId="6" fillId="0" borderId="6" xfId="6" applyFont="1" applyBorder="1" applyAlignment="1" applyProtection="1">
      <alignment horizontal="left" indent="2"/>
    </xf>
    <xf numFmtId="44" fontId="6" fillId="0" borderId="7" xfId="6" applyFont="1" applyBorder="1" applyAlignment="1" applyProtection="1">
      <alignment horizontal="left" indent="2"/>
    </xf>
    <xf numFmtId="170" fontId="6" fillId="0" borderId="8" xfId="6" applyNumberFormat="1" applyFont="1" applyBorder="1" applyAlignment="1" applyProtection="1">
      <alignment horizontal="center"/>
    </xf>
    <xf numFmtId="170" fontId="6" fillId="0" borderId="22" xfId="6" applyNumberFormat="1" applyFont="1" applyBorder="1" applyAlignment="1" applyProtection="1">
      <alignment horizontal="center"/>
    </xf>
    <xf numFmtId="164" fontId="6" fillId="3" borderId="0" xfId="0" applyNumberFormat="1" applyFont="1" applyFill="1" applyProtection="1">
      <protection locked="0"/>
    </xf>
    <xf numFmtId="0" fontId="5" fillId="3" borderId="0" xfId="4" applyFont="1" applyFill="1" applyAlignment="1" applyProtection="1">
      <alignment horizontal="left"/>
      <protection locked="0"/>
    </xf>
    <xf numFmtId="0" fontId="2" fillId="3" borderId="0" xfId="5" applyFill="1" applyProtection="1">
      <protection locked="0"/>
    </xf>
    <xf numFmtId="10" fontId="5" fillId="28" borderId="0" xfId="50" applyNumberFormat="1" applyFont="1" applyFill="1" applyBorder="1" applyAlignment="1" applyProtection="1">
      <alignment horizontal="left"/>
      <protection locked="0"/>
    </xf>
    <xf numFmtId="0" fontId="2" fillId="3" borderId="0" xfId="5" applyFill="1" applyAlignment="1" applyProtection="1">
      <alignment horizontal="center" wrapText="1"/>
      <protection locked="0"/>
    </xf>
    <xf numFmtId="165" fontId="2" fillId="3" borderId="0" xfId="5" applyNumberFormat="1" applyFill="1" applyProtection="1">
      <protection locked="0"/>
    </xf>
    <xf numFmtId="0" fontId="5" fillId="0" borderId="0" xfId="3" applyFont="1" applyAlignment="1" applyProtection="1">
      <alignment wrapText="1"/>
      <protection locked="0"/>
    </xf>
    <xf numFmtId="0" fontId="6" fillId="28" borderId="44" xfId="3" applyFont="1" applyFill="1" applyBorder="1" applyAlignment="1" applyProtection="1">
      <alignment horizontal="center" vertical="center"/>
      <protection locked="0"/>
    </xf>
    <xf numFmtId="0" fontId="6" fillId="28" borderId="45" xfId="3" applyFont="1" applyFill="1" applyBorder="1" applyAlignment="1" applyProtection="1">
      <alignment horizontal="center" vertical="center"/>
      <protection locked="0"/>
    </xf>
    <xf numFmtId="0" fontId="6" fillId="28" borderId="45" xfId="3" applyFont="1" applyFill="1" applyBorder="1" applyAlignment="1" applyProtection="1">
      <alignment horizontal="center" vertical="center" wrapText="1"/>
      <protection locked="0"/>
    </xf>
    <xf numFmtId="0" fontId="6" fillId="28" borderId="46" xfId="3" applyFont="1" applyFill="1" applyBorder="1" applyAlignment="1" applyProtection="1">
      <alignment horizontal="center" vertical="center"/>
      <protection locked="0"/>
    </xf>
    <xf numFmtId="0" fontId="6" fillId="0" borderId="0" xfId="0" applyFont="1" applyAlignment="1" applyProtection="1">
      <alignment wrapText="1"/>
      <protection locked="0"/>
    </xf>
    <xf numFmtId="10" fontId="6" fillId="28" borderId="11" xfId="6" applyNumberFormat="1" applyFont="1" applyFill="1" applyBorder="1" applyAlignment="1" applyProtection="1">
      <alignment horizontal="center"/>
      <protection locked="0"/>
    </xf>
    <xf numFmtId="0" fontId="6" fillId="0" borderId="8" xfId="1" applyFont="1" applyBorder="1" applyAlignment="1">
      <alignment horizontal="center" vertical="top"/>
    </xf>
    <xf numFmtId="0" fontId="5" fillId="0" borderId="3" xfId="1" applyFont="1" applyBorder="1" applyAlignment="1">
      <alignment horizontal="center" vertical="top"/>
    </xf>
    <xf numFmtId="0" fontId="6" fillId="0" borderId="3" xfId="1" applyFont="1" applyBorder="1" applyAlignment="1">
      <alignment horizontal="center" vertical="top"/>
    </xf>
    <xf numFmtId="0" fontId="6" fillId="0" borderId="1" xfId="1" applyFont="1" applyBorder="1" applyAlignment="1">
      <alignment horizontal="center" vertical="top"/>
    </xf>
    <xf numFmtId="0" fontId="5" fillId="0" borderId="1" xfId="1" applyFont="1" applyBorder="1" applyAlignment="1">
      <alignment horizontal="left" vertical="top" wrapText="1"/>
    </xf>
    <xf numFmtId="0" fontId="5" fillId="3" borderId="0" xfId="1" applyFont="1" applyFill="1" applyAlignment="1">
      <alignment horizontal="right"/>
    </xf>
    <xf numFmtId="0" fontId="5" fillId="3" borderId="0" xfId="1" applyFont="1" applyFill="1" applyAlignment="1">
      <alignment horizontal="left"/>
    </xf>
    <xf numFmtId="0" fontId="47" fillId="3" borderId="0" xfId="0" applyFont="1" applyFill="1"/>
    <xf numFmtId="0" fontId="25" fillId="3" borderId="0" xfId="1" applyFont="1" applyFill="1" applyAlignment="1">
      <alignment horizontal="left"/>
    </xf>
    <xf numFmtId="0" fontId="5" fillId="0" borderId="0" xfId="1" applyFont="1"/>
    <xf numFmtId="0" fontId="25" fillId="3" borderId="0" xfId="1" applyFont="1" applyFill="1"/>
    <xf numFmtId="1" fontId="5" fillId="0" borderId="3" xfId="1" applyNumberFormat="1" applyFont="1" applyBorder="1" applyAlignment="1">
      <alignment horizontal="center"/>
    </xf>
    <xf numFmtId="10" fontId="5" fillId="0" borderId="3" xfId="1" applyNumberFormat="1" applyFont="1" applyBorder="1" applyAlignment="1">
      <alignment horizontal="center"/>
    </xf>
    <xf numFmtId="14" fontId="25" fillId="3" borderId="0" xfId="1" applyNumberFormat="1" applyFont="1" applyFill="1"/>
    <xf numFmtId="0" fontId="49" fillId="3" borderId="0" xfId="1" applyFont="1" applyFill="1" applyAlignment="1">
      <alignment vertical="top"/>
    </xf>
    <xf numFmtId="0" fontId="3" fillId="3" borderId="0" xfId="2" applyFill="1" applyAlignment="1" applyProtection="1"/>
    <xf numFmtId="0" fontId="5" fillId="26" borderId="8" xfId="3" applyFont="1" applyFill="1" applyBorder="1" applyAlignment="1" applyProtection="1">
      <alignment horizontal="left" vertical="center"/>
      <protection locked="0"/>
    </xf>
    <xf numFmtId="0" fontId="5" fillId="26" borderId="3" xfId="3" applyFont="1" applyFill="1" applyBorder="1" applyAlignment="1" applyProtection="1">
      <alignment horizontal="left" vertical="center"/>
      <protection locked="0"/>
    </xf>
    <xf numFmtId="0" fontId="5" fillId="0" borderId="77" xfId="3" applyFont="1" applyBorder="1" applyAlignment="1" applyProtection="1">
      <alignment horizontal="center" vertical="center"/>
      <protection locked="0"/>
    </xf>
    <xf numFmtId="165" fontId="5" fillId="0" borderId="44" xfId="3" applyNumberFormat="1" applyFont="1" applyBorder="1" applyAlignment="1" applyProtection="1">
      <alignment horizontal="center" vertical="center" wrapText="1"/>
      <protection locked="0"/>
    </xf>
    <xf numFmtId="0" fontId="6" fillId="0" borderId="0" xfId="0" applyFont="1"/>
    <xf numFmtId="0" fontId="46" fillId="0" borderId="0" xfId="3" applyFont="1" applyAlignment="1">
      <alignment vertical="top"/>
    </xf>
    <xf numFmtId="0" fontId="45" fillId="0" borderId="0" xfId="3" applyFont="1" applyAlignment="1">
      <alignment vertical="top"/>
    </xf>
    <xf numFmtId="0" fontId="37" fillId="27" borderId="79" xfId="3" applyFont="1" applyFill="1" applyBorder="1" applyAlignment="1">
      <alignment horizontal="center" vertical="center" textRotation="90"/>
    </xf>
    <xf numFmtId="0" fontId="4" fillId="0" borderId="0" xfId="3" applyFont="1" applyAlignment="1">
      <alignment horizontal="center" vertical="center" textRotation="90"/>
    </xf>
    <xf numFmtId="0" fontId="41" fillId="0" borderId="0" xfId="0" applyFont="1"/>
    <xf numFmtId="0" fontId="35" fillId="0" borderId="0" xfId="3" applyFont="1" applyAlignment="1">
      <alignment horizontal="left"/>
    </xf>
    <xf numFmtId="0" fontId="5" fillId="0" borderId="0" xfId="3" applyFont="1" applyAlignment="1">
      <alignment horizontal="left"/>
    </xf>
    <xf numFmtId="0" fontId="5" fillId="0" borderId="0" xfId="3" applyFont="1" applyAlignment="1">
      <alignment horizontal="center"/>
    </xf>
    <xf numFmtId="0" fontId="5" fillId="0" borderId="8" xfId="3" applyFont="1" applyBorder="1" applyAlignment="1">
      <alignment horizontal="center" wrapText="1"/>
    </xf>
    <xf numFmtId="0" fontId="5" fillId="0" borderId="22" xfId="3" applyFont="1" applyBorder="1" applyAlignment="1">
      <alignment horizontal="center" wrapText="1"/>
    </xf>
    <xf numFmtId="0" fontId="5" fillId="3" borderId="46" xfId="3" applyFont="1" applyFill="1" applyBorder="1" applyAlignment="1">
      <alignment horizontal="center" vertical="center" wrapText="1"/>
    </xf>
    <xf numFmtId="0" fontId="6" fillId="26" borderId="0" xfId="0" applyFont="1" applyFill="1"/>
    <xf numFmtId="164" fontId="6" fillId="0" borderId="0" xfId="0" applyNumberFormat="1" applyFont="1"/>
    <xf numFmtId="0" fontId="5" fillId="0" borderId="0" xfId="3" applyFont="1" applyAlignment="1">
      <alignment horizontal="center" vertical="center" wrapText="1"/>
    </xf>
    <xf numFmtId="0" fontId="26" fillId="26" borderId="1" xfId="3" applyFont="1" applyFill="1" applyBorder="1" applyAlignment="1">
      <alignment horizontal="left"/>
    </xf>
    <xf numFmtId="0" fontId="26" fillId="26" borderId="5" xfId="3" applyFont="1" applyFill="1" applyBorder="1" applyAlignment="1">
      <alignment horizontal="left"/>
    </xf>
    <xf numFmtId="0" fontId="26" fillId="0" borderId="0" xfId="3" applyFont="1" applyAlignment="1">
      <alignment horizontal="left"/>
    </xf>
    <xf numFmtId="0" fontId="5" fillId="0" borderId="44" xfId="3" applyFont="1" applyBorder="1" applyAlignment="1">
      <alignment horizontal="center" vertical="center" wrapText="1"/>
    </xf>
    <xf numFmtId="0" fontId="5" fillId="2" borderId="45" xfId="3" applyFont="1" applyFill="1" applyBorder="1" applyAlignment="1">
      <alignment horizontal="center" vertical="center" wrapText="1"/>
    </xf>
    <xf numFmtId="0" fontId="26" fillId="26" borderId="6" xfId="3" applyFont="1" applyFill="1" applyBorder="1" applyAlignment="1">
      <alignment horizontal="left"/>
    </xf>
    <xf numFmtId="171" fontId="26" fillId="0" borderId="6" xfId="3" applyNumberFormat="1" applyFont="1" applyBorder="1" applyAlignment="1">
      <alignment horizontal="center"/>
    </xf>
    <xf numFmtId="0" fontId="26" fillId="26" borderId="3" xfId="3" applyFont="1" applyFill="1" applyBorder="1" applyAlignment="1">
      <alignment horizontal="left"/>
    </xf>
    <xf numFmtId="0" fontId="26" fillId="0" borderId="3" xfId="3" applyFont="1" applyBorder="1" applyAlignment="1">
      <alignment horizontal="center"/>
    </xf>
    <xf numFmtId="171" fontId="26" fillId="0" borderId="3" xfId="3" applyNumberFormat="1" applyFont="1" applyBorder="1" applyAlignment="1">
      <alignment horizontal="center"/>
    </xf>
    <xf numFmtId="165" fontId="5" fillId="0" borderId="0" xfId="3" applyNumberFormat="1" applyFont="1" applyAlignment="1">
      <alignment horizontal="center"/>
    </xf>
    <xf numFmtId="165" fontId="6" fillId="26" borderId="4" xfId="0" applyNumberFormat="1" applyFont="1" applyFill="1" applyBorder="1"/>
    <xf numFmtId="165" fontId="6" fillId="26" borderId="5" xfId="0" applyNumberFormat="1" applyFont="1" applyFill="1" applyBorder="1"/>
    <xf numFmtId="165" fontId="5" fillId="0" borderId="0" xfId="3" applyNumberFormat="1" applyFont="1" applyAlignment="1">
      <alignment horizontal="right"/>
    </xf>
    <xf numFmtId="165" fontId="5" fillId="26" borderId="1" xfId="3" applyNumberFormat="1" applyFont="1" applyFill="1" applyBorder="1" applyAlignment="1">
      <alignment horizontal="left"/>
    </xf>
    <xf numFmtId="165" fontId="6" fillId="0" borderId="0" xfId="0" applyNumberFormat="1" applyFont="1"/>
    <xf numFmtId="165" fontId="5" fillId="26" borderId="9" xfId="3" applyNumberFormat="1" applyFont="1" applyFill="1" applyBorder="1" applyAlignment="1">
      <alignment horizontal="left"/>
    </xf>
    <xf numFmtId="0" fontId="5" fillId="0" borderId="77" xfId="3" applyFont="1" applyBorder="1" applyAlignment="1">
      <alignment horizontal="center" vertical="center"/>
    </xf>
    <xf numFmtId="0" fontId="5" fillId="0" borderId="77" xfId="3" applyFont="1" applyBorder="1" applyAlignment="1">
      <alignment horizontal="center" vertical="center" wrapText="1"/>
    </xf>
    <xf numFmtId="0" fontId="5" fillId="0" borderId="45" xfId="3" applyFont="1" applyBorder="1" applyAlignment="1">
      <alignment horizontal="center" vertical="center" wrapText="1"/>
    </xf>
    <xf numFmtId="165" fontId="5" fillId="2" borderId="67" xfId="3" applyNumberFormat="1" applyFont="1" applyFill="1" applyBorder="1" applyAlignment="1">
      <alignment horizontal="center" vertical="center" wrapText="1"/>
    </xf>
    <xf numFmtId="165" fontId="5" fillId="2" borderId="46" xfId="3" applyNumberFormat="1" applyFont="1" applyFill="1" applyBorder="1" applyAlignment="1">
      <alignment horizontal="center" vertical="center"/>
    </xf>
    <xf numFmtId="165" fontId="5" fillId="0" borderId="0" xfId="3" applyNumberFormat="1" applyFont="1" applyAlignment="1">
      <alignment vertical="center"/>
    </xf>
    <xf numFmtId="168" fontId="25" fillId="26" borderId="6" xfId="3" applyNumberFormat="1" applyFont="1" applyFill="1" applyBorder="1" applyAlignment="1">
      <alignment horizontal="center"/>
    </xf>
    <xf numFmtId="166" fontId="5" fillId="0" borderId="18" xfId="3" applyNumberFormat="1" applyFont="1" applyBorder="1" applyAlignment="1">
      <alignment horizontal="center"/>
    </xf>
    <xf numFmtId="165" fontId="5" fillId="26" borderId="57" xfId="3" applyNumberFormat="1" applyFont="1" applyFill="1" applyBorder="1" applyAlignment="1">
      <alignment horizontal="center"/>
    </xf>
    <xf numFmtId="165" fontId="26" fillId="26" borderId="7" xfId="3" applyNumberFormat="1" applyFont="1" applyFill="1" applyBorder="1" applyAlignment="1">
      <alignment horizontal="center"/>
    </xf>
    <xf numFmtId="165" fontId="26" fillId="0" borderId="0" xfId="3" applyNumberFormat="1" applyFont="1" applyAlignment="1">
      <alignment horizontal="center"/>
    </xf>
    <xf numFmtId="165" fontId="6" fillId="0" borderId="10" xfId="0" applyNumberFormat="1" applyFont="1" applyBorder="1"/>
    <xf numFmtId="165" fontId="6" fillId="0" borderId="6" xfId="0" applyNumberFormat="1" applyFont="1" applyBorder="1"/>
    <xf numFmtId="165" fontId="6" fillId="0" borderId="7" xfId="0" applyNumberFormat="1" applyFont="1" applyBorder="1"/>
    <xf numFmtId="0" fontId="6" fillId="0" borderId="11" xfId="3" applyFont="1" applyBorder="1" applyAlignment="1">
      <alignment horizontal="center" vertical="top"/>
    </xf>
    <xf numFmtId="166" fontId="5" fillId="26" borderId="17" xfId="3" applyNumberFormat="1" applyFont="1" applyFill="1" applyBorder="1" applyAlignment="1">
      <alignment horizontal="center"/>
    </xf>
    <xf numFmtId="165" fontId="6" fillId="0" borderId="45" xfId="0" applyNumberFormat="1" applyFont="1" applyBorder="1" applyAlignment="1">
      <alignment horizontal="center" vertical="center"/>
    </xf>
    <xf numFmtId="165" fontId="6" fillId="0" borderId="46" xfId="0" applyNumberFormat="1" applyFont="1" applyBorder="1" applyAlignment="1">
      <alignment horizontal="center" vertical="center"/>
    </xf>
    <xf numFmtId="166" fontId="5" fillId="26" borderId="3" xfId="3" applyNumberFormat="1" applyFont="1" applyFill="1" applyBorder="1" applyAlignment="1">
      <alignment horizontal="center"/>
    </xf>
    <xf numFmtId="166" fontId="5" fillId="26" borderId="1" xfId="3" applyNumberFormat="1" applyFont="1" applyFill="1" applyBorder="1" applyAlignment="1">
      <alignment horizontal="center"/>
    </xf>
    <xf numFmtId="0" fontId="5" fillId="26" borderId="4" xfId="3" applyFont="1" applyFill="1" applyBorder="1" applyAlignment="1">
      <alignment horizontal="center"/>
    </xf>
    <xf numFmtId="0" fontId="5" fillId="26" borderId="1" xfId="3" applyFont="1" applyFill="1" applyBorder="1" applyAlignment="1">
      <alignment horizontal="center"/>
    </xf>
    <xf numFmtId="0" fontId="6" fillId="0" borderId="14" xfId="0" applyFont="1" applyBorder="1" applyAlignment="1">
      <alignment horizontal="center"/>
    </xf>
    <xf numFmtId="0" fontId="5" fillId="26" borderId="12" xfId="3" applyFont="1" applyFill="1" applyBorder="1"/>
    <xf numFmtId="0" fontId="5" fillId="0" borderId="0" xfId="3" applyFont="1"/>
    <xf numFmtId="0" fontId="6" fillId="0" borderId="11" xfId="0" applyFont="1" applyBorder="1" applyAlignment="1">
      <alignment horizontal="center"/>
    </xf>
    <xf numFmtId="0" fontId="5" fillId="26" borderId="56" xfId="3" applyFont="1" applyFill="1" applyBorder="1"/>
    <xf numFmtId="165" fontId="6" fillId="0" borderId="9" xfId="0" applyNumberFormat="1" applyFont="1" applyBorder="1" applyAlignment="1">
      <alignment horizontal="center"/>
    </xf>
    <xf numFmtId="165" fontId="5" fillId="0" borderId="0" xfId="3" applyNumberFormat="1" applyFont="1" applyAlignment="1">
      <alignment horizontal="center" vertical="center"/>
    </xf>
    <xf numFmtId="0" fontId="0" fillId="0" borderId="0" xfId="0" applyAlignment="1">
      <alignment horizontal="center" vertical="center"/>
    </xf>
    <xf numFmtId="0" fontId="35" fillId="0" borderId="0" xfId="3" applyFont="1"/>
    <xf numFmtId="0" fontId="5" fillId="0" borderId="8" xfId="3" applyFont="1" applyBorder="1" applyAlignment="1">
      <alignment horizontal="left"/>
    </xf>
    <xf numFmtId="0" fontId="24" fillId="0" borderId="0" xfId="3" applyFont="1" applyAlignment="1">
      <alignment horizontal="left" vertical="center"/>
    </xf>
    <xf numFmtId="0" fontId="25" fillId="0" borderId="0" xfId="3" applyFont="1" applyAlignment="1">
      <alignment horizontal="left" vertical="top" wrapText="1"/>
    </xf>
    <xf numFmtId="0" fontId="5" fillId="0" borderId="0" xfId="3" applyFont="1" applyAlignment="1">
      <alignment horizontal="center" wrapText="1"/>
    </xf>
    <xf numFmtId="165" fontId="30" fillId="0" borderId="0" xfId="3" applyNumberFormat="1" applyFont="1" applyAlignment="1">
      <alignment horizontal="center" vertical="center"/>
    </xf>
    <xf numFmtId="0" fontId="5" fillId="0" borderId="2" xfId="3" applyFont="1" applyBorder="1"/>
    <xf numFmtId="0" fontId="5" fillId="0" borderId="11" xfId="4" applyFont="1" applyBorder="1" applyAlignment="1" applyProtection="1">
      <alignment horizontal="left"/>
      <protection locked="0"/>
    </xf>
    <xf numFmtId="0" fontId="5" fillId="0" borderId="3" xfId="4" applyFont="1" applyBorder="1" applyAlignment="1" applyProtection="1">
      <alignment horizontal="left"/>
      <protection locked="0"/>
    </xf>
    <xf numFmtId="167" fontId="5" fillId="0" borderId="3" xfId="4" applyNumberFormat="1" applyFont="1" applyBorder="1" applyAlignment="1" applyProtection="1">
      <alignment horizontal="left"/>
      <protection locked="0"/>
    </xf>
    <xf numFmtId="168" fontId="5" fillId="0" borderId="4" xfId="4" applyNumberFormat="1" applyFont="1" applyBorder="1" applyAlignment="1" applyProtection="1">
      <alignment horizontal="center"/>
      <protection locked="0"/>
    </xf>
    <xf numFmtId="0" fontId="6" fillId="0" borderId="3" xfId="0" applyFont="1" applyBorder="1" applyProtection="1">
      <protection locked="0"/>
    </xf>
    <xf numFmtId="10" fontId="5" fillId="0" borderId="4" xfId="4" applyNumberFormat="1" applyFont="1" applyBorder="1" applyAlignment="1" applyProtection="1">
      <alignment horizontal="center"/>
      <protection locked="0"/>
    </xf>
    <xf numFmtId="0" fontId="5" fillId="0" borderId="9" xfId="4" applyFont="1" applyBorder="1" applyAlignment="1" applyProtection="1">
      <alignment horizontal="left"/>
      <protection locked="0"/>
    </xf>
    <xf numFmtId="167" fontId="5" fillId="0" borderId="1" xfId="4" applyNumberFormat="1" applyFont="1" applyBorder="1" applyAlignment="1" applyProtection="1">
      <alignment horizontal="left"/>
      <protection locked="0"/>
    </xf>
    <xf numFmtId="168" fontId="5" fillId="0" borderId="5" xfId="4" applyNumberFormat="1" applyFont="1" applyBorder="1" applyAlignment="1" applyProtection="1">
      <alignment horizontal="center"/>
      <protection locked="0"/>
    </xf>
    <xf numFmtId="167" fontId="5" fillId="3" borderId="0" xfId="4" applyNumberFormat="1" applyFont="1" applyFill="1" applyAlignment="1" applyProtection="1">
      <alignment horizontal="left"/>
      <protection locked="0"/>
    </xf>
    <xf numFmtId="1" fontId="40" fillId="3" borderId="0" xfId="4" applyNumberFormat="1" applyFont="1" applyFill="1" applyAlignment="1" applyProtection="1">
      <alignment horizontal="center"/>
      <protection locked="0"/>
    </xf>
    <xf numFmtId="168" fontId="40" fillId="3" borderId="0" xfId="4" applyNumberFormat="1" applyFont="1" applyFill="1" applyAlignment="1" applyProtection="1">
      <alignment horizontal="center"/>
      <protection locked="0"/>
    </xf>
    <xf numFmtId="168" fontId="5" fillId="3" borderId="0" xfId="4" applyNumberFormat="1" applyFont="1" applyFill="1" applyAlignment="1" applyProtection="1">
      <alignment horizontal="center"/>
      <protection locked="0"/>
    </xf>
    <xf numFmtId="0" fontId="42" fillId="3" borderId="0" xfId="4" applyFont="1" applyFill="1" applyAlignment="1" applyProtection="1">
      <alignment horizontal="left"/>
      <protection locked="0"/>
    </xf>
    <xf numFmtId="1" fontId="42" fillId="3" borderId="0" xfId="4" applyNumberFormat="1" applyFont="1" applyFill="1" applyAlignment="1" applyProtection="1">
      <alignment horizontal="right"/>
      <protection locked="0"/>
    </xf>
    <xf numFmtId="169" fontId="42" fillId="3" borderId="0" xfId="4" applyNumberFormat="1" applyFont="1" applyFill="1" applyAlignment="1" applyProtection="1">
      <alignment horizontal="right"/>
      <protection locked="0"/>
    </xf>
    <xf numFmtId="0" fontId="1" fillId="3" borderId="0" xfId="0" applyFont="1" applyFill="1" applyProtection="1">
      <protection locked="0"/>
    </xf>
    <xf numFmtId="0" fontId="4" fillId="3" borderId="0" xfId="4" applyFont="1" applyFill="1" applyAlignment="1">
      <alignment horizontal="center"/>
    </xf>
    <xf numFmtId="0" fontId="5" fillId="3" borderId="0" xfId="4" applyFont="1" applyFill="1" applyAlignment="1">
      <alignment horizontal="center"/>
    </xf>
    <xf numFmtId="0" fontId="5" fillId="3" borderId="0" xfId="4" applyFont="1" applyFill="1"/>
    <xf numFmtId="1" fontId="5" fillId="0" borderId="3" xfId="4" applyNumberFormat="1" applyFont="1" applyBorder="1" applyAlignment="1">
      <alignment horizontal="center" vertical="center" wrapText="1"/>
    </xf>
    <xf numFmtId="168" fontId="5" fillId="0" borderId="3" xfId="4" applyNumberFormat="1" applyFont="1" applyBorder="1" applyAlignment="1">
      <alignment horizontal="center" vertical="center" wrapText="1"/>
    </xf>
    <xf numFmtId="168" fontId="5" fillId="0" borderId="4" xfId="4" applyNumberFormat="1" applyFont="1" applyBorder="1" applyAlignment="1">
      <alignment horizontal="center" vertical="center" wrapText="1"/>
    </xf>
    <xf numFmtId="0" fontId="5" fillId="0" borderId="11" xfId="4" applyFont="1" applyBorder="1" applyAlignment="1">
      <alignment horizontal="left"/>
    </xf>
    <xf numFmtId="0" fontId="5" fillId="0" borderId="3" xfId="4" applyFont="1" applyBorder="1" applyAlignment="1">
      <alignment horizontal="left"/>
    </xf>
    <xf numFmtId="1" fontId="5" fillId="0" borderId="3" xfId="4" applyNumberFormat="1" applyFont="1" applyBorder="1" applyAlignment="1">
      <alignment horizontal="center" wrapText="1"/>
    </xf>
    <xf numFmtId="168" fontId="5" fillId="0" borderId="3" xfId="4" applyNumberFormat="1" applyFont="1" applyBorder="1" applyAlignment="1">
      <alignment horizontal="center" wrapText="1"/>
    </xf>
    <xf numFmtId="168" fontId="5" fillId="0" borderId="4" xfId="4" applyNumberFormat="1" applyFont="1" applyBorder="1" applyAlignment="1">
      <alignment horizontal="center" wrapText="1"/>
    </xf>
    <xf numFmtId="3" fontId="5" fillId="0" borderId="11" xfId="4" applyNumberFormat="1" applyFont="1" applyBorder="1" applyAlignment="1">
      <alignment horizontal="left"/>
    </xf>
    <xf numFmtId="167" fontId="5" fillId="0" borderId="3" xfId="4" applyNumberFormat="1" applyFont="1" applyBorder="1" applyAlignment="1">
      <alignment horizontal="left"/>
    </xf>
    <xf numFmtId="0" fontId="6" fillId="0" borderId="3" xfId="0" applyFont="1" applyBorder="1"/>
    <xf numFmtId="168" fontId="5" fillId="0" borderId="4" xfId="4" applyNumberFormat="1" applyFont="1" applyBorder="1" applyAlignment="1">
      <alignment horizontal="center"/>
    </xf>
    <xf numFmtId="0" fontId="5" fillId="3" borderId="0" xfId="5" applyFont="1" applyFill="1" applyAlignment="1">
      <alignment horizontal="right"/>
    </xf>
    <xf numFmtId="9" fontId="5" fillId="3" borderId="0" xfId="5" applyNumberFormat="1" applyFont="1" applyFill="1" applyAlignment="1">
      <alignment horizontal="left"/>
    </xf>
    <xf numFmtId="0" fontId="5" fillId="3" borderId="0" xfId="5" applyFont="1" applyFill="1" applyAlignment="1">
      <alignment horizontal="left"/>
    </xf>
    <xf numFmtId="0" fontId="37" fillId="27" borderId="72" xfId="5" applyFont="1" applyFill="1" applyBorder="1" applyAlignment="1">
      <alignment horizontal="center"/>
    </xf>
    <xf numFmtId="0" fontId="37" fillId="27" borderId="73" xfId="5" applyFont="1" applyFill="1" applyBorder="1" applyAlignment="1">
      <alignment horizontal="center"/>
    </xf>
    <xf numFmtId="9" fontId="37" fillId="27" borderId="73" xfId="5" applyNumberFormat="1" applyFont="1" applyFill="1" applyBorder="1" applyAlignment="1">
      <alignment horizontal="center"/>
    </xf>
    <xf numFmtId="0" fontId="37" fillId="27" borderId="83" xfId="5" applyFont="1" applyFill="1" applyBorder="1" applyAlignment="1">
      <alignment horizontal="center"/>
    </xf>
    <xf numFmtId="0" fontId="5" fillId="0" borderId="6" xfId="5" applyFont="1" applyBorder="1" applyAlignment="1">
      <alignment horizontal="center" wrapText="1"/>
    </xf>
    <xf numFmtId="0" fontId="5" fillId="0" borderId="3" xfId="5" applyFont="1" applyBorder="1" applyAlignment="1">
      <alignment horizontal="center" wrapText="1"/>
    </xf>
    <xf numFmtId="0" fontId="5" fillId="0" borderId="60" xfId="5" applyFont="1" applyBorder="1" applyAlignment="1">
      <alignment horizontal="center" wrapText="1"/>
    </xf>
    <xf numFmtId="167" fontId="5" fillId="0" borderId="6" xfId="5" applyNumberFormat="1" applyFont="1" applyBorder="1" applyAlignment="1">
      <alignment horizontal="center"/>
    </xf>
    <xf numFmtId="0" fontId="6" fillId="0" borderId="23" xfId="0" applyFont="1" applyBorder="1"/>
    <xf numFmtId="0" fontId="5" fillId="0" borderId="14" xfId="5" applyFont="1" applyBorder="1" applyAlignment="1">
      <alignment horizontal="center"/>
    </xf>
    <xf numFmtId="0" fontId="5" fillId="0" borderId="8" xfId="5" applyFont="1" applyBorder="1" applyAlignment="1">
      <alignment horizontal="center" wrapText="1"/>
    </xf>
    <xf numFmtId="0" fontId="5" fillId="0" borderId="10" xfId="5" applyFont="1" applyBorder="1" applyAlignment="1">
      <alignment horizontal="center"/>
    </xf>
    <xf numFmtId="0" fontId="5" fillId="0" borderId="11" xfId="5" applyFont="1" applyBorder="1" applyAlignment="1">
      <alignment horizontal="center"/>
    </xf>
    <xf numFmtId="0" fontId="34" fillId="3" borderId="0" xfId="5" applyFont="1" applyFill="1" applyAlignment="1">
      <alignment horizontal="center" vertical="top"/>
    </xf>
    <xf numFmtId="0" fontId="37" fillId="27" borderId="0" xfId="0" applyFont="1" applyFill="1" applyAlignment="1">
      <alignment horizontal="center"/>
    </xf>
    <xf numFmtId="0" fontId="37" fillId="27" borderId="30" xfId="0" applyFont="1" applyFill="1" applyBorder="1" applyAlignment="1">
      <alignment horizontal="right"/>
    </xf>
    <xf numFmtId="0" fontId="37" fillId="27" borderId="0" xfId="0" applyFont="1" applyFill="1"/>
    <xf numFmtId="0" fontId="44" fillId="27" borderId="0" xfId="0" applyFont="1" applyFill="1"/>
    <xf numFmtId="0" fontId="44" fillId="27" borderId="31" xfId="0" applyFont="1" applyFill="1" applyBorder="1"/>
    <xf numFmtId="0" fontId="4" fillId="0" borderId="86" xfId="3" applyFont="1" applyBorder="1" applyAlignment="1">
      <alignment horizontal="center" wrapText="1"/>
    </xf>
    <xf numFmtId="0" fontId="4" fillId="0" borderId="70" xfId="3" applyFont="1" applyBorder="1" applyAlignment="1">
      <alignment horizontal="center" vertical="top" wrapText="1"/>
    </xf>
    <xf numFmtId="0" fontId="4" fillId="0" borderId="71" xfId="3" applyFont="1" applyBorder="1" applyAlignment="1">
      <alignment horizontal="center" vertical="top" wrapText="1"/>
    </xf>
    <xf numFmtId="0" fontId="4" fillId="0" borderId="87" xfId="3" applyFont="1" applyBorder="1" applyAlignment="1">
      <alignment horizontal="center" vertical="top" wrapText="1"/>
    </xf>
    <xf numFmtId="0" fontId="6" fillId="0" borderId="88" xfId="0" applyFont="1" applyBorder="1" applyAlignment="1">
      <alignment horizontal="center" wrapText="1"/>
    </xf>
    <xf numFmtId="0" fontId="4" fillId="0" borderId="63" xfId="3" applyFont="1" applyBorder="1" applyAlignment="1">
      <alignment horizontal="right"/>
    </xf>
    <xf numFmtId="0" fontId="4" fillId="0" borderId="62" xfId="3" applyFont="1" applyBorder="1" applyAlignment="1">
      <alignment horizontal="center"/>
    </xf>
    <xf numFmtId="0" fontId="4" fillId="0" borderId="62" xfId="3" applyFont="1" applyBorder="1" applyAlignment="1">
      <alignment horizontal="center" wrapText="1"/>
    </xf>
    <xf numFmtId="0" fontId="4" fillId="0" borderId="89" xfId="3" applyFont="1" applyBorder="1"/>
    <xf numFmtId="0" fontId="4" fillId="0" borderId="90" xfId="3" applyFont="1" applyBorder="1" applyAlignment="1">
      <alignment horizontal="left" wrapText="1"/>
    </xf>
    <xf numFmtId="0" fontId="29" fillId="0" borderId="34" xfId="0" applyFont="1" applyBorder="1" applyAlignment="1">
      <alignment horizontal="left" vertical="center" wrapText="1"/>
    </xf>
    <xf numFmtId="165" fontId="6" fillId="0" borderId="14" xfId="0" applyNumberFormat="1" applyFont="1" applyBorder="1" applyAlignment="1">
      <alignment horizontal="center" vertical="center"/>
    </xf>
    <xf numFmtId="165" fontId="6" fillId="0" borderId="8" xfId="0" applyNumberFormat="1" applyFont="1" applyBorder="1" applyAlignment="1">
      <alignment horizontal="center" vertical="center"/>
    </xf>
    <xf numFmtId="164" fontId="6" fillId="0" borderId="8" xfId="0" applyNumberFormat="1" applyFont="1" applyBorder="1" applyAlignment="1">
      <alignment horizontal="center" vertical="center"/>
    </xf>
    <xf numFmtId="165" fontId="6" fillId="0" borderId="22" xfId="0" applyNumberFormat="1" applyFont="1" applyBorder="1" applyAlignment="1">
      <alignment horizontal="center" vertical="center"/>
    </xf>
    <xf numFmtId="0" fontId="29" fillId="0" borderId="38" xfId="0" applyFont="1" applyBorder="1" applyAlignment="1">
      <alignment horizontal="left" vertical="center" wrapText="1"/>
    </xf>
    <xf numFmtId="165" fontId="6" fillId="0" borderId="44" xfId="0" applyNumberFormat="1" applyFont="1" applyBorder="1" applyAlignment="1">
      <alignment horizontal="center" vertical="center"/>
    </xf>
    <xf numFmtId="164" fontId="6" fillId="0" borderId="45" xfId="0" applyNumberFormat="1" applyFont="1" applyBorder="1" applyAlignment="1">
      <alignment horizontal="center" vertical="center"/>
    </xf>
    <xf numFmtId="0" fontId="6" fillId="0" borderId="0" xfId="0" applyFont="1" applyAlignment="1">
      <alignment wrapText="1"/>
    </xf>
    <xf numFmtId="0" fontId="0" fillId="0" borderId="0" xfId="0" applyAlignment="1">
      <alignment wrapText="1"/>
    </xf>
    <xf numFmtId="0" fontId="0" fillId="3" borderId="0" xfId="0" applyFill="1" applyAlignment="1">
      <alignment horizontal="center" vertical="top"/>
    </xf>
    <xf numFmtId="0" fontId="0" fillId="0" borderId="0" xfId="0" applyAlignment="1">
      <alignment horizontal="center" vertical="top"/>
    </xf>
    <xf numFmtId="0" fontId="51" fillId="3" borderId="0" xfId="0" applyFont="1" applyFill="1" applyAlignment="1">
      <alignment horizontal="center" vertical="top"/>
    </xf>
    <xf numFmtId="0" fontId="0" fillId="27" borderId="35" xfId="0" applyFill="1" applyBorder="1" applyAlignment="1">
      <alignment horizontal="center" vertical="top" wrapText="1"/>
    </xf>
    <xf numFmtId="0" fontId="51" fillId="27" borderId="40" xfId="0" applyFont="1" applyFill="1" applyBorder="1" applyAlignment="1">
      <alignment horizontal="center" vertical="top" wrapText="1"/>
    </xf>
    <xf numFmtId="0" fontId="37" fillId="27" borderId="92" xfId="0" applyFont="1" applyFill="1" applyBorder="1" applyAlignment="1">
      <alignment horizontal="center" vertical="top"/>
    </xf>
    <xf numFmtId="0" fontId="29" fillId="0" borderId="11" xfId="0" applyFont="1" applyBorder="1" applyAlignment="1">
      <alignment horizontal="center" vertical="top" wrapText="1"/>
    </xf>
    <xf numFmtId="0" fontId="29" fillId="0" borderId="4" xfId="0" applyFont="1" applyBorder="1" applyAlignment="1">
      <alignment horizontal="center" vertical="top" wrapText="1"/>
    </xf>
    <xf numFmtId="0" fontId="32" fillId="0" borderId="11" xfId="0" applyFont="1" applyBorder="1" applyAlignment="1">
      <alignment horizontal="center" vertical="top" wrapText="1"/>
    </xf>
    <xf numFmtId="0" fontId="32" fillId="0" borderId="3" xfId="0" applyFont="1" applyBorder="1" applyAlignment="1">
      <alignment horizontal="center" vertical="top" wrapText="1"/>
    </xf>
    <xf numFmtId="0" fontId="32" fillId="0" borderId="4" xfId="0" applyFont="1" applyBorder="1" applyAlignment="1">
      <alignment horizontal="center" vertical="top" wrapText="1"/>
    </xf>
    <xf numFmtId="0" fontId="6" fillId="3" borderId="93" xfId="0" applyFont="1" applyFill="1" applyBorder="1" applyAlignment="1">
      <alignment horizontal="left" vertical="top"/>
    </xf>
    <xf numFmtId="0" fontId="6" fillId="0" borderId="11" xfId="0" applyFont="1" applyBorder="1" applyAlignment="1">
      <alignment horizontal="center" vertical="top" wrapText="1"/>
    </xf>
    <xf numFmtId="0" fontId="6" fillId="0" borderId="4" xfId="0" applyFont="1" applyBorder="1" applyAlignment="1">
      <alignment horizontal="center" vertical="top" wrapText="1"/>
    </xf>
    <xf numFmtId="0" fontId="0" fillId="0" borderId="11"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1"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6" fillId="0" borderId="93" xfId="0" applyFont="1" applyBorder="1" applyAlignment="1">
      <alignment horizontal="left" vertical="top"/>
    </xf>
    <xf numFmtId="0" fontId="6" fillId="3" borderId="94" xfId="0" applyFont="1" applyFill="1" applyBorder="1" applyAlignment="1">
      <alignment horizontal="left" vertical="top"/>
    </xf>
    <xf numFmtId="0" fontId="6" fillId="0" borderId="9" xfId="0" applyFont="1" applyBorder="1" applyAlignment="1">
      <alignment horizontal="center" vertical="top" wrapText="1"/>
    </xf>
    <xf numFmtId="0" fontId="6" fillId="0" borderId="5" xfId="0" applyFont="1" applyBorder="1" applyAlignment="1">
      <alignment horizontal="center" vertical="top" wrapText="1"/>
    </xf>
    <xf numFmtId="0" fontId="0" fillId="0" borderId="9" xfId="0" applyBorder="1" applyAlignment="1">
      <alignment horizontal="center" vertical="top"/>
    </xf>
    <xf numFmtId="0" fontId="0" fillId="0" borderId="1" xfId="0" applyBorder="1" applyAlignment="1">
      <alignment horizontal="center" vertical="top"/>
    </xf>
    <xf numFmtId="0" fontId="0" fillId="0" borderId="5" xfId="0" applyBorder="1" applyAlignment="1">
      <alignment horizontal="center" vertical="top"/>
    </xf>
    <xf numFmtId="0" fontId="0" fillId="0" borderId="0" xfId="0" applyAlignment="1">
      <alignment horizontal="left" vertical="top"/>
    </xf>
    <xf numFmtId="0" fontId="0" fillId="0" borderId="0" xfId="0" applyAlignment="1">
      <alignment horizontal="left" vertical="top" wrapText="1"/>
    </xf>
    <xf numFmtId="0" fontId="50" fillId="0" borderId="0" xfId="0" applyFont="1" applyAlignment="1">
      <alignment vertical="center"/>
    </xf>
    <xf numFmtId="0" fontId="0" fillId="0" borderId="0" xfId="0" applyAlignment="1">
      <alignment horizontal="center" vertical="top" wrapText="1"/>
    </xf>
    <xf numFmtId="10" fontId="26" fillId="0" borderId="20" xfId="50" applyNumberFormat="1" applyFont="1" applyBorder="1" applyAlignment="1">
      <alignment horizontal="center"/>
    </xf>
    <xf numFmtId="10" fontId="6" fillId="28" borderId="11" xfId="50" applyNumberFormat="1" applyFont="1" applyFill="1" applyBorder="1" applyAlignment="1" applyProtection="1">
      <alignment horizontal="center"/>
      <protection locked="0"/>
    </xf>
    <xf numFmtId="44" fontId="6" fillId="28" borderId="11" xfId="6" applyFont="1" applyFill="1" applyBorder="1" applyAlignment="1" applyProtection="1">
      <alignment horizontal="center"/>
      <protection locked="0"/>
    </xf>
    <xf numFmtId="3" fontId="27" fillId="0" borderId="0" xfId="3" applyNumberFormat="1" applyFont="1" applyAlignment="1">
      <alignment horizontal="left"/>
    </xf>
    <xf numFmtId="0" fontId="4" fillId="0" borderId="0" xfId="1" applyFont="1" applyAlignment="1">
      <alignment horizontal="center"/>
    </xf>
    <xf numFmtId="0" fontId="37" fillId="27" borderId="35" xfId="1" applyFont="1" applyFill="1" applyBorder="1" applyAlignment="1">
      <alignment horizontal="center" vertical="top"/>
    </xf>
    <xf numFmtId="0" fontId="37" fillId="27" borderId="36" xfId="1" applyFont="1" applyFill="1" applyBorder="1" applyAlignment="1">
      <alignment horizontal="center" vertical="top"/>
    </xf>
    <xf numFmtId="0" fontId="37" fillId="27" borderId="85" xfId="1" applyFont="1" applyFill="1" applyBorder="1" applyAlignment="1">
      <alignment horizontal="center" vertical="top"/>
    </xf>
    <xf numFmtId="0" fontId="5" fillId="0" borderId="9" xfId="1" applyFont="1" applyBorder="1" applyAlignment="1">
      <alignment horizontal="left" vertical="top" wrapText="1"/>
    </xf>
    <xf numFmtId="0" fontId="5" fillId="0" borderId="1" xfId="1" applyFont="1" applyBorder="1" applyAlignment="1">
      <alignment horizontal="left" vertical="top" wrapText="1"/>
    </xf>
    <xf numFmtId="0" fontId="6" fillId="0" borderId="1" xfId="0" applyFont="1" applyBorder="1" applyAlignment="1">
      <alignment horizontal="left" vertical="top" wrapText="1"/>
    </xf>
    <xf numFmtId="0" fontId="6" fillId="0" borderId="5" xfId="0" applyFont="1" applyBorder="1" applyAlignment="1">
      <alignment horizontal="left" vertical="top" wrapText="1"/>
    </xf>
    <xf numFmtId="0" fontId="6" fillId="0" borderId="11" xfId="1" applyFont="1" applyBorder="1" applyAlignment="1">
      <alignment horizontal="left" vertical="top"/>
    </xf>
    <xf numFmtId="0" fontId="6" fillId="0" borderId="3" xfId="1" applyFont="1" applyBorder="1" applyAlignment="1">
      <alignment horizontal="left" vertical="top"/>
    </xf>
    <xf numFmtId="0" fontId="6" fillId="0" borderId="9" xfId="1" applyFont="1" applyBorder="1" applyAlignment="1">
      <alignment horizontal="left" vertical="top"/>
    </xf>
    <xf numFmtId="0" fontId="6" fillId="0" borderId="1" xfId="1" applyFont="1" applyBorder="1" applyAlignment="1">
      <alignment horizontal="left" vertical="top"/>
    </xf>
    <xf numFmtId="0" fontId="37" fillId="27" borderId="81" xfId="1" applyFont="1" applyFill="1" applyBorder="1" applyAlignment="1">
      <alignment horizontal="center" vertical="top"/>
    </xf>
    <xf numFmtId="0" fontId="37" fillId="27" borderId="82" xfId="1" applyFont="1" applyFill="1" applyBorder="1" applyAlignment="1">
      <alignment horizontal="center" vertical="top"/>
    </xf>
    <xf numFmtId="0" fontId="5" fillId="0" borderId="3" xfId="1"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5" fillId="0" borderId="11" xfId="1" applyFont="1" applyBorder="1" applyAlignment="1">
      <alignment horizontal="left" vertical="top" wrapText="1"/>
    </xf>
    <xf numFmtId="0" fontId="6" fillId="0" borderId="11" xfId="1" applyFont="1" applyBorder="1" applyAlignment="1">
      <alignment horizontal="left" vertical="top" wrapText="1"/>
    </xf>
    <xf numFmtId="0" fontId="6" fillId="0" borderId="3" xfId="1" applyFont="1" applyBorder="1" applyAlignment="1">
      <alignment horizontal="left" vertical="top" wrapText="1"/>
    </xf>
    <xf numFmtId="0" fontId="6" fillId="0" borderId="9" xfId="1" applyFont="1" applyBorder="1" applyAlignment="1">
      <alignment horizontal="left" vertical="top" wrapText="1"/>
    </xf>
    <xf numFmtId="0" fontId="6" fillId="0" borderId="1" xfId="1" applyFont="1" applyBorder="1" applyAlignment="1">
      <alignment horizontal="left" vertical="top" wrapText="1"/>
    </xf>
    <xf numFmtId="0" fontId="29" fillId="0" borderId="0" xfId="1" applyFont="1" applyAlignment="1">
      <alignment horizontal="center" vertical="top"/>
    </xf>
    <xf numFmtId="0" fontId="5" fillId="0" borderId="11" xfId="1" applyFont="1" applyBorder="1" applyAlignment="1">
      <alignment horizontal="left" vertical="top"/>
    </xf>
    <xf numFmtId="0" fontId="5" fillId="0" borderId="3" xfId="1" applyFont="1" applyBorder="1" applyAlignment="1">
      <alignment horizontal="left" vertical="top"/>
    </xf>
    <xf numFmtId="0" fontId="34" fillId="3" borderId="0" xfId="1" applyFont="1" applyFill="1" applyAlignment="1">
      <alignment horizontal="center" vertical="center"/>
    </xf>
    <xf numFmtId="0" fontId="29" fillId="3" borderId="0" xfId="1" applyFont="1" applyFill="1" applyAlignment="1">
      <alignment horizontal="center"/>
    </xf>
    <xf numFmtId="0" fontId="5" fillId="0" borderId="11" xfId="1" applyFont="1" applyBorder="1"/>
    <xf numFmtId="0" fontId="5" fillId="0" borderId="3" xfId="1" applyFont="1" applyBorder="1"/>
    <xf numFmtId="0" fontId="37" fillId="27" borderId="73" xfId="1" applyFont="1" applyFill="1" applyBorder="1" applyAlignment="1">
      <alignment horizontal="center" vertical="top"/>
    </xf>
    <xf numFmtId="0" fontId="37" fillId="27" borderId="74" xfId="1" applyFont="1" applyFill="1" applyBorder="1" applyAlignment="1">
      <alignment horizontal="center" vertical="top"/>
    </xf>
    <xf numFmtId="0" fontId="5" fillId="0" borderId="3" xfId="1" applyFont="1" applyBorder="1" applyAlignment="1">
      <alignment horizontal="left"/>
    </xf>
    <xf numFmtId="0" fontId="5" fillId="0" borderId="4" xfId="1" applyFont="1" applyBorder="1" applyAlignment="1">
      <alignment horizontal="left"/>
    </xf>
    <xf numFmtId="0" fontId="5" fillId="3" borderId="0" xfId="1" applyFont="1" applyFill="1" applyAlignment="1">
      <alignment horizontal="left" vertical="top" wrapText="1"/>
    </xf>
    <xf numFmtId="0" fontId="5" fillId="3" borderId="0" xfId="1" applyFont="1" applyFill="1" applyAlignment="1">
      <alignment horizontal="left" vertical="top" wrapText="1" indent="1"/>
    </xf>
    <xf numFmtId="0" fontId="5" fillId="0" borderId="0" xfId="1" applyFont="1" applyAlignment="1">
      <alignment horizontal="left" vertical="top" wrapText="1"/>
    </xf>
    <xf numFmtId="0" fontId="50" fillId="0" borderId="0" xfId="0" applyFont="1" applyAlignment="1">
      <alignment horizontal="left" vertical="top" wrapText="1"/>
    </xf>
    <xf numFmtId="0" fontId="5" fillId="0" borderId="4" xfId="1" applyFont="1" applyBorder="1" applyAlignment="1">
      <alignment horizontal="left" vertical="top"/>
    </xf>
    <xf numFmtId="0" fontId="6" fillId="0" borderId="11" xfId="1" applyFont="1" applyBorder="1"/>
    <xf numFmtId="0" fontId="6" fillId="0" borderId="3" xfId="1" applyFont="1" applyBorder="1"/>
    <xf numFmtId="0" fontId="5" fillId="0" borderId="1" xfId="1" applyFont="1" applyBorder="1" applyAlignment="1">
      <alignment horizontal="left"/>
    </xf>
    <xf numFmtId="0" fontId="5" fillId="0" borderId="5" xfId="1" applyFont="1" applyBorder="1" applyAlignment="1">
      <alignment horizontal="left"/>
    </xf>
    <xf numFmtId="0" fontId="5" fillId="0" borderId="9" xfId="1" applyFont="1" applyBorder="1" applyAlignment="1">
      <alignment horizontal="left"/>
    </xf>
    <xf numFmtId="0" fontId="54" fillId="27" borderId="0" xfId="0" applyFont="1" applyFill="1" applyAlignment="1">
      <alignment horizontal="center" vertical="top"/>
    </xf>
    <xf numFmtId="0" fontId="5" fillId="3" borderId="0" xfId="1" applyFont="1" applyFill="1" applyAlignment="1">
      <alignment horizontal="center"/>
    </xf>
    <xf numFmtId="0" fontId="6" fillId="3" borderId="0" xfId="1" applyFont="1" applyFill="1" applyAlignment="1">
      <alignment horizontal="left" vertical="top" wrapText="1"/>
    </xf>
    <xf numFmtId="0" fontId="5" fillId="0" borderId="8" xfId="1" applyFont="1" applyBorder="1" applyAlignment="1">
      <alignment horizontal="left" vertical="top"/>
    </xf>
    <xf numFmtId="0" fontId="5" fillId="0" borderId="22" xfId="1" applyFont="1" applyBorder="1" applyAlignment="1">
      <alignment horizontal="left" vertical="top"/>
    </xf>
    <xf numFmtId="0" fontId="37" fillId="27" borderId="75" xfId="1" applyFont="1" applyFill="1" applyBorder="1" applyAlignment="1">
      <alignment horizontal="center" vertical="top"/>
    </xf>
    <xf numFmtId="0" fontId="37" fillId="27" borderId="76" xfId="1" applyFont="1" applyFill="1" applyBorder="1" applyAlignment="1">
      <alignment horizontal="center" vertical="top"/>
    </xf>
    <xf numFmtId="0" fontId="6" fillId="0" borderId="3" xfId="1" applyFont="1" applyBorder="1" applyAlignment="1">
      <alignment horizontal="left"/>
    </xf>
    <xf numFmtId="0" fontId="6" fillId="0" borderId="4" xfId="1" applyFont="1" applyBorder="1" applyAlignment="1">
      <alignment horizontal="left"/>
    </xf>
    <xf numFmtId="0" fontId="34" fillId="3" borderId="0" xfId="1" applyFont="1" applyFill="1" applyAlignment="1">
      <alignment horizontal="center" vertical="top"/>
    </xf>
    <xf numFmtId="0" fontId="37" fillId="27" borderId="79" xfId="3" applyFont="1" applyFill="1" applyBorder="1" applyAlignment="1">
      <alignment horizontal="center" vertical="center" textRotation="90"/>
    </xf>
    <xf numFmtId="0" fontId="33" fillId="27" borderId="79" xfId="0" applyFont="1" applyFill="1" applyBorder="1" applyAlignment="1">
      <alignment horizontal="center" vertical="center" textRotation="90"/>
    </xf>
    <xf numFmtId="0" fontId="26" fillId="0" borderId="21" xfId="3" applyFont="1" applyBorder="1" applyAlignment="1">
      <alignment horizontal="left"/>
    </xf>
    <xf numFmtId="0" fontId="26" fillId="0" borderId="19" xfId="3" applyFont="1" applyBorder="1" applyAlignment="1">
      <alignment horizontal="left"/>
    </xf>
    <xf numFmtId="0" fontId="26" fillId="0" borderId="17" xfId="3" applyFont="1" applyBorder="1" applyAlignment="1">
      <alignment horizontal="left"/>
    </xf>
    <xf numFmtId="0" fontId="5" fillId="0" borderId="14" xfId="3" applyFont="1" applyBorder="1" applyAlignment="1">
      <alignment horizontal="left"/>
    </xf>
    <xf numFmtId="0" fontId="5" fillId="0" borderId="8" xfId="3" applyFont="1" applyBorder="1" applyAlignment="1">
      <alignment horizontal="left"/>
    </xf>
    <xf numFmtId="170" fontId="5" fillId="0" borderId="4" xfId="6" applyNumberFormat="1" applyFont="1" applyBorder="1" applyAlignment="1" applyProtection="1">
      <alignment horizontal="right"/>
    </xf>
    <xf numFmtId="0" fontId="6" fillId="0" borderId="9" xfId="0" applyFont="1" applyBorder="1" applyAlignment="1">
      <alignment horizontal="left"/>
    </xf>
    <xf numFmtId="0" fontId="6" fillId="0" borderId="1" xfId="0" applyFont="1" applyBorder="1" applyAlignment="1">
      <alignment horizontal="left"/>
    </xf>
    <xf numFmtId="0" fontId="5" fillId="0" borderId="11" xfId="3" applyFont="1" applyBorder="1" applyAlignment="1">
      <alignment horizontal="left"/>
    </xf>
    <xf numFmtId="0" fontId="5" fillId="0" borderId="3" xfId="3" applyFont="1" applyBorder="1" applyAlignment="1">
      <alignment horizontal="left"/>
    </xf>
    <xf numFmtId="165" fontId="26" fillId="0" borderId="20" xfId="3" applyNumberFormat="1" applyFont="1" applyBorder="1" applyAlignment="1">
      <alignment horizontal="center"/>
    </xf>
    <xf numFmtId="165" fontId="26" fillId="0" borderId="6" xfId="3" applyNumberFormat="1" applyFont="1" applyBorder="1" applyAlignment="1">
      <alignment horizontal="center"/>
    </xf>
    <xf numFmtId="0" fontId="37" fillId="27" borderId="80" xfId="3" applyFont="1" applyFill="1" applyBorder="1" applyAlignment="1">
      <alignment horizontal="center" vertical="center" textRotation="90"/>
    </xf>
    <xf numFmtId="0" fontId="4" fillId="0" borderId="58" xfId="3" applyFont="1" applyBorder="1" applyAlignment="1">
      <alignment horizontal="center" vertical="center"/>
    </xf>
    <xf numFmtId="0" fontId="0" fillId="0" borderId="42"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170" fontId="4" fillId="0" borderId="42" xfId="6" applyNumberFormat="1" applyFont="1" applyBorder="1" applyAlignment="1" applyProtection="1">
      <alignment horizontal="center" vertical="center"/>
    </xf>
    <xf numFmtId="170" fontId="0" fillId="0" borderId="42" xfId="6" applyNumberFormat="1" applyFont="1" applyBorder="1" applyAlignment="1" applyProtection="1">
      <alignment horizontal="center" vertical="center"/>
    </xf>
    <xf numFmtId="170" fontId="0" fillId="0" borderId="60" xfId="6" applyNumberFormat="1" applyFont="1" applyBorder="1" applyAlignment="1" applyProtection="1">
      <alignment horizontal="center" vertical="center"/>
    </xf>
    <xf numFmtId="0" fontId="4" fillId="0" borderId="42" xfId="3" applyFont="1" applyBorder="1" applyAlignment="1">
      <alignment horizontal="center" vertical="center"/>
    </xf>
    <xf numFmtId="170" fontId="0" fillId="0" borderId="39" xfId="6" applyNumberFormat="1" applyFont="1" applyBorder="1" applyAlignment="1" applyProtection="1">
      <alignment horizontal="center" vertical="center"/>
    </xf>
    <xf numFmtId="170" fontId="0" fillId="0" borderId="61" xfId="6" applyNumberFormat="1" applyFont="1" applyBorder="1" applyAlignment="1" applyProtection="1">
      <alignment horizontal="center" vertical="center"/>
    </xf>
    <xf numFmtId="0" fontId="5" fillId="0" borderId="42" xfId="3" applyFont="1" applyBorder="1" applyAlignment="1">
      <alignment horizontal="center" vertical="center"/>
    </xf>
    <xf numFmtId="0" fontId="5" fillId="0" borderId="60" xfId="3" applyFont="1" applyBorder="1" applyAlignment="1">
      <alignment horizontal="center" vertical="center"/>
    </xf>
    <xf numFmtId="170" fontId="5" fillId="0" borderId="36" xfId="6" applyNumberFormat="1" applyFont="1" applyBorder="1" applyAlignment="1" applyProtection="1">
      <alignment horizontal="center" vertical="center"/>
    </xf>
    <xf numFmtId="170" fontId="5" fillId="0" borderId="40" xfId="6" applyNumberFormat="1" applyFont="1" applyBorder="1" applyAlignment="1" applyProtection="1">
      <alignment horizontal="center" vertical="center"/>
    </xf>
    <xf numFmtId="170" fontId="5" fillId="0" borderId="65" xfId="6" applyNumberFormat="1" applyFont="1" applyBorder="1" applyAlignment="1" applyProtection="1">
      <alignment horizontal="center" vertical="center"/>
    </xf>
    <xf numFmtId="170" fontId="5" fillId="0" borderId="66" xfId="6" applyNumberFormat="1" applyFont="1" applyBorder="1" applyAlignment="1" applyProtection="1">
      <alignment horizontal="center" vertical="center"/>
    </xf>
    <xf numFmtId="0" fontId="5" fillId="0" borderId="38" xfId="3" applyFont="1" applyBorder="1" applyAlignment="1">
      <alignment horizontal="left"/>
    </xf>
    <xf numFmtId="0" fontId="5" fillId="0" borderId="26" xfId="3" applyFont="1" applyBorder="1" applyAlignment="1">
      <alignment horizontal="left"/>
    </xf>
    <xf numFmtId="0" fontId="5" fillId="0" borderId="29" xfId="3" applyFont="1" applyBorder="1" applyAlignment="1">
      <alignment horizontal="left"/>
    </xf>
    <xf numFmtId="0" fontId="5" fillId="0" borderId="35" xfId="3" applyFont="1" applyBorder="1" applyAlignment="1">
      <alignment horizontal="center" wrapText="1"/>
    </xf>
    <xf numFmtId="0" fontId="5" fillId="0" borderId="36" xfId="3" applyFont="1" applyBorder="1" applyAlignment="1">
      <alignment horizontal="center" wrapText="1"/>
    </xf>
    <xf numFmtId="0" fontId="5" fillId="0" borderId="64" xfId="3" applyFont="1" applyBorder="1" applyAlignment="1">
      <alignment horizontal="center" wrapText="1"/>
    </xf>
    <xf numFmtId="0" fontId="5" fillId="0" borderId="65" xfId="3" applyFont="1" applyBorder="1" applyAlignment="1">
      <alignment horizontal="center" wrapText="1"/>
    </xf>
    <xf numFmtId="170" fontId="5" fillId="0" borderId="41" xfId="6" applyNumberFormat="1" applyFont="1" applyFill="1" applyBorder="1" applyAlignment="1" applyProtection="1">
      <alignment horizontal="center" vertical="center"/>
    </xf>
    <xf numFmtId="170" fontId="5" fillId="0" borderId="37" xfId="6" applyNumberFormat="1" applyFont="1" applyFill="1" applyBorder="1" applyAlignment="1" applyProtection="1">
      <alignment horizontal="center" vertical="center"/>
    </xf>
    <xf numFmtId="170" fontId="5" fillId="0" borderId="68" xfId="6" applyNumberFormat="1" applyFont="1" applyFill="1" applyBorder="1" applyAlignment="1" applyProtection="1">
      <alignment horizontal="center" vertical="center"/>
    </xf>
    <xf numFmtId="170" fontId="5" fillId="0" borderId="69" xfId="6" applyNumberFormat="1" applyFont="1" applyFill="1" applyBorder="1" applyAlignment="1" applyProtection="1">
      <alignment horizontal="center" vertical="center"/>
    </xf>
    <xf numFmtId="170" fontId="5" fillId="0" borderId="36" xfId="6" applyNumberFormat="1" applyFont="1" applyFill="1" applyBorder="1" applyAlignment="1" applyProtection="1">
      <alignment horizontal="center" vertical="center"/>
    </xf>
    <xf numFmtId="170" fontId="5" fillId="0" borderId="40" xfId="6" applyNumberFormat="1" applyFont="1" applyFill="1" applyBorder="1" applyAlignment="1" applyProtection="1">
      <alignment horizontal="center" vertical="center"/>
    </xf>
    <xf numFmtId="170" fontId="5" fillId="0" borderId="65" xfId="6" applyNumberFormat="1" applyFont="1" applyFill="1" applyBorder="1" applyAlignment="1" applyProtection="1">
      <alignment horizontal="center" vertical="center"/>
    </xf>
    <xf numFmtId="170" fontId="5" fillId="0" borderId="66" xfId="6" applyNumberFormat="1" applyFont="1" applyFill="1" applyBorder="1" applyAlignment="1" applyProtection="1">
      <alignment horizontal="center" vertical="center"/>
    </xf>
    <xf numFmtId="0" fontId="5" fillId="0" borderId="35" xfId="3" applyFont="1" applyBorder="1" applyAlignment="1">
      <alignment horizontal="center" vertical="center"/>
    </xf>
    <xf numFmtId="0" fontId="5" fillId="0" borderId="36" xfId="3" applyFont="1" applyBorder="1" applyAlignment="1">
      <alignment horizontal="center" vertical="center"/>
    </xf>
    <xf numFmtId="0" fontId="5" fillId="0" borderId="64" xfId="3" applyFont="1" applyBorder="1" applyAlignment="1">
      <alignment horizontal="center" vertical="center"/>
    </xf>
    <xf numFmtId="0" fontId="5" fillId="0" borderId="65" xfId="3" applyFont="1" applyBorder="1" applyAlignment="1">
      <alignment horizontal="center" vertical="center"/>
    </xf>
    <xf numFmtId="170" fontId="5" fillId="0" borderId="41" xfId="6" applyNumberFormat="1" applyFont="1" applyBorder="1" applyAlignment="1" applyProtection="1">
      <alignment horizontal="center" vertical="center"/>
    </xf>
    <xf numFmtId="170" fontId="5" fillId="0" borderId="68" xfId="6" applyNumberFormat="1" applyFont="1" applyBorder="1" applyAlignment="1" applyProtection="1">
      <alignment horizontal="center" vertical="center"/>
    </xf>
    <xf numFmtId="0" fontId="5" fillId="0" borderId="57" xfId="3" applyFont="1" applyBorder="1" applyAlignment="1">
      <alignment horizontal="left" vertical="top"/>
    </xf>
    <xf numFmtId="0" fontId="5" fillId="0" borderId="25" xfId="3" applyFont="1" applyBorder="1" applyAlignment="1">
      <alignment horizontal="left" vertical="top"/>
    </xf>
    <xf numFmtId="0" fontId="5" fillId="0" borderId="63" xfId="3" applyFont="1" applyBorder="1" applyAlignment="1">
      <alignment horizontal="left" vertical="center"/>
    </xf>
    <xf numFmtId="0" fontId="5" fillId="0" borderId="62" xfId="3" applyFont="1" applyBorder="1" applyAlignment="1">
      <alignment horizontal="left" vertical="center"/>
    </xf>
    <xf numFmtId="0" fontId="5" fillId="0" borderId="77" xfId="3" applyFont="1" applyBorder="1" applyAlignment="1">
      <alignment horizontal="left" vertical="center"/>
    </xf>
    <xf numFmtId="0" fontId="5" fillId="0" borderId="24" xfId="3" applyFont="1" applyBorder="1" applyAlignment="1">
      <alignment horizontal="left" vertical="top" wrapText="1"/>
    </xf>
    <xf numFmtId="0" fontId="5" fillId="0" borderId="25" xfId="3" applyFont="1" applyBorder="1" applyAlignment="1">
      <alignment horizontal="left" vertical="top" wrapText="1"/>
    </xf>
    <xf numFmtId="0" fontId="5" fillId="0" borderId="18" xfId="3" applyFont="1" applyBorder="1" applyAlignment="1">
      <alignment horizontal="left" vertical="top" wrapText="1"/>
    </xf>
    <xf numFmtId="0" fontId="5" fillId="0" borderId="32" xfId="3" applyFont="1" applyBorder="1" applyAlignment="1">
      <alignment horizontal="left"/>
    </xf>
    <xf numFmtId="0" fontId="5" fillId="0" borderId="16" xfId="3" applyFont="1" applyBorder="1" applyAlignment="1">
      <alignment horizontal="left"/>
    </xf>
    <xf numFmtId="0" fontId="5" fillId="0" borderId="15" xfId="3" applyFont="1" applyBorder="1" applyAlignment="1">
      <alignment horizontal="left"/>
    </xf>
    <xf numFmtId="0" fontId="5" fillId="2" borderId="22" xfId="3" applyFont="1" applyFill="1" applyBorder="1" applyAlignment="1">
      <alignment horizontal="center" vertical="center" wrapText="1"/>
    </xf>
    <xf numFmtId="0" fontId="5" fillId="2" borderId="4" xfId="3" applyFont="1" applyFill="1" applyBorder="1" applyAlignment="1">
      <alignment horizontal="center" vertical="center" wrapText="1"/>
    </xf>
    <xf numFmtId="0" fontId="6" fillId="0" borderId="0" xfId="0" applyFont="1" applyAlignment="1" applyProtection="1">
      <alignment horizontal="center" wrapText="1"/>
      <protection locked="0"/>
    </xf>
    <xf numFmtId="0" fontId="6" fillId="0" borderId="35" xfId="0" applyFont="1" applyBorder="1" applyAlignment="1">
      <alignment horizontal="center" wrapText="1"/>
    </xf>
    <xf numFmtId="0" fontId="0" fillId="0" borderId="36" xfId="0" applyBorder="1" applyAlignment="1">
      <alignment horizontal="center" wrapText="1"/>
    </xf>
    <xf numFmtId="0" fontId="0" fillId="0" borderId="40" xfId="0" applyBorder="1" applyAlignment="1">
      <alignment horizontal="center" wrapText="1"/>
    </xf>
    <xf numFmtId="0" fontId="0" fillId="0" borderId="30" xfId="0" applyBorder="1" applyAlignment="1">
      <alignment horizontal="center" wrapText="1"/>
    </xf>
    <xf numFmtId="0" fontId="0" fillId="0" borderId="0" xfId="0" applyAlignment="1">
      <alignment horizontal="center" wrapText="1"/>
    </xf>
    <xf numFmtId="0" fontId="0" fillId="0" borderId="31" xfId="0" applyBorder="1" applyAlignment="1">
      <alignment horizontal="center" wrapText="1"/>
    </xf>
    <xf numFmtId="0" fontId="5" fillId="0" borderId="8" xfId="3" applyFont="1" applyBorder="1" applyAlignment="1">
      <alignment horizontal="center" vertical="center" wrapText="1"/>
    </xf>
    <xf numFmtId="0" fontId="5" fillId="0" borderId="3" xfId="3" applyFont="1" applyBorder="1" applyAlignment="1">
      <alignment horizontal="center" vertical="center" wrapText="1"/>
    </xf>
    <xf numFmtId="0" fontId="26" fillId="0" borderId="3" xfId="3" applyFont="1" applyBorder="1" applyAlignment="1">
      <alignment horizontal="left"/>
    </xf>
    <xf numFmtId="165" fontId="6" fillId="0" borderId="11" xfId="0" applyNumberFormat="1" applyFont="1" applyBorder="1"/>
    <xf numFmtId="165" fontId="0" fillId="0" borderId="11" xfId="0" applyNumberFormat="1" applyBorder="1"/>
    <xf numFmtId="170" fontId="5" fillId="0" borderId="3" xfId="6" applyNumberFormat="1" applyFont="1" applyBorder="1" applyAlignment="1" applyProtection="1">
      <alignment horizontal="right"/>
    </xf>
    <xf numFmtId="165" fontId="6" fillId="0" borderId="64" xfId="0" applyNumberFormat="1" applyFont="1" applyBorder="1" applyAlignment="1">
      <alignment horizontal="center" wrapText="1"/>
    </xf>
    <xf numFmtId="165" fontId="0" fillId="0" borderId="65" xfId="0" applyNumberFormat="1" applyBorder="1" applyAlignment="1">
      <alignment horizontal="center" wrapText="1"/>
    </xf>
    <xf numFmtId="165" fontId="0" fillId="0" borderId="66" xfId="0" applyNumberFormat="1" applyBorder="1" applyAlignment="1">
      <alignment horizontal="center" wrapText="1"/>
    </xf>
    <xf numFmtId="165" fontId="6" fillId="26" borderId="27" xfId="0" applyNumberFormat="1" applyFont="1" applyFill="1" applyBorder="1" applyAlignment="1">
      <alignment horizontal="center"/>
    </xf>
    <xf numFmtId="165" fontId="6" fillId="26" borderId="7" xfId="0" applyNumberFormat="1" applyFont="1" applyFill="1" applyBorder="1" applyAlignment="1">
      <alignment horizontal="center"/>
    </xf>
    <xf numFmtId="0" fontId="37" fillId="27" borderId="79" xfId="3" applyFont="1" applyFill="1" applyBorder="1" applyAlignment="1">
      <alignment horizontal="center" vertical="center" textRotation="90" wrapText="1"/>
    </xf>
    <xf numFmtId="0" fontId="5" fillId="0" borderId="34" xfId="3" applyFont="1" applyBorder="1" applyAlignment="1">
      <alignment horizontal="left" vertical="center"/>
    </xf>
    <xf numFmtId="0" fontId="5" fillId="0" borderId="33" xfId="3" applyFont="1" applyBorder="1" applyAlignment="1">
      <alignment horizontal="left" vertical="center"/>
    </xf>
    <xf numFmtId="0" fontId="5" fillId="0" borderId="2" xfId="3" applyFont="1" applyBorder="1" applyAlignment="1">
      <alignment horizontal="left" vertical="center"/>
    </xf>
    <xf numFmtId="0" fontId="5" fillId="0" borderId="32" xfId="3" applyFont="1" applyBorder="1" applyAlignment="1">
      <alignment horizontal="left" vertical="center"/>
    </xf>
    <xf numFmtId="0" fontId="5" fillId="0" borderId="16" xfId="3" applyFont="1" applyBorder="1" applyAlignment="1">
      <alignment horizontal="left" vertical="center"/>
    </xf>
    <xf numFmtId="0" fontId="5" fillId="0" borderId="15" xfId="3" applyFont="1" applyBorder="1" applyAlignment="1">
      <alignment horizontal="left" vertical="center"/>
    </xf>
    <xf numFmtId="0" fontId="5" fillId="0" borderId="30" xfId="3" applyFont="1" applyBorder="1" applyAlignment="1">
      <alignment horizontal="left" vertical="center"/>
    </xf>
    <xf numFmtId="0" fontId="5" fillId="0" borderId="0" xfId="3" applyFont="1" applyAlignment="1">
      <alignment horizontal="left" vertical="center"/>
    </xf>
    <xf numFmtId="0" fontId="5" fillId="0" borderId="13" xfId="3" applyFont="1" applyBorder="1" applyAlignment="1">
      <alignment horizontal="left" vertical="center"/>
    </xf>
    <xf numFmtId="0" fontId="5" fillId="0" borderId="24" xfId="3" applyFont="1" applyBorder="1" applyAlignment="1">
      <alignment horizontal="left" vertical="center"/>
    </xf>
    <xf numFmtId="0" fontId="5" fillId="0" borderId="25" xfId="3" applyFont="1" applyBorder="1" applyAlignment="1">
      <alignment horizontal="left" vertical="center"/>
    </xf>
    <xf numFmtId="0" fontId="5" fillId="0" borderId="18" xfId="3" applyFont="1" applyBorder="1" applyAlignment="1">
      <alignment horizontal="left" vertical="center"/>
    </xf>
    <xf numFmtId="0" fontId="5" fillId="0" borderId="14" xfId="3" applyFont="1" applyBorder="1" applyAlignment="1">
      <alignment horizontal="left" vertical="center"/>
    </xf>
    <xf numFmtId="0" fontId="5" fillId="0" borderId="8" xfId="3" applyFont="1" applyBorder="1" applyAlignment="1">
      <alignment horizontal="left" vertical="center"/>
    </xf>
    <xf numFmtId="0" fontId="5" fillId="0" borderId="11" xfId="3" applyFont="1" applyBorder="1" applyAlignment="1">
      <alignment horizontal="left" vertical="center"/>
    </xf>
    <xf numFmtId="0" fontId="5" fillId="0" borderId="3" xfId="3" applyFont="1" applyBorder="1" applyAlignment="1">
      <alignment horizontal="left" vertical="center"/>
    </xf>
    <xf numFmtId="0" fontId="0" fillId="0" borderId="9" xfId="0" applyBorder="1"/>
    <xf numFmtId="0" fontId="0" fillId="0" borderId="1" xfId="0" applyBorder="1"/>
    <xf numFmtId="0" fontId="26" fillId="0" borderId="6" xfId="3" applyFont="1" applyBorder="1" applyAlignment="1">
      <alignment horizontal="left"/>
    </xf>
    <xf numFmtId="0" fontId="45" fillId="0" borderId="0" xfId="3" applyFont="1" applyAlignment="1">
      <alignment horizontal="center" vertical="top"/>
    </xf>
    <xf numFmtId="170" fontId="6" fillId="28" borderId="20" xfId="6" applyNumberFormat="1" applyFont="1" applyFill="1" applyBorder="1" applyAlignment="1" applyProtection="1">
      <alignment horizontal="center" vertical="center"/>
      <protection locked="0"/>
    </xf>
    <xf numFmtId="170" fontId="6" fillId="28" borderId="23" xfId="6" applyNumberFormat="1" applyFont="1" applyFill="1" applyBorder="1" applyAlignment="1" applyProtection="1">
      <alignment horizontal="center" vertical="center"/>
      <protection locked="0"/>
    </xf>
    <xf numFmtId="170" fontId="6" fillId="28" borderId="6" xfId="6" applyNumberFormat="1" applyFont="1" applyFill="1" applyBorder="1" applyAlignment="1" applyProtection="1">
      <alignment horizontal="center" vertical="center"/>
      <protection locked="0"/>
    </xf>
    <xf numFmtId="170" fontId="6" fillId="28" borderId="27" xfId="6" applyNumberFormat="1" applyFont="1" applyFill="1" applyBorder="1" applyAlignment="1" applyProtection="1">
      <alignment horizontal="center" vertical="center"/>
      <protection locked="0"/>
    </xf>
    <xf numFmtId="170" fontId="6" fillId="28" borderId="12" xfId="6" applyNumberFormat="1" applyFont="1" applyFill="1" applyBorder="1" applyAlignment="1" applyProtection="1">
      <alignment horizontal="center" vertical="center"/>
      <protection locked="0"/>
    </xf>
    <xf numFmtId="170" fontId="6" fillId="28" borderId="7" xfId="6" applyNumberFormat="1" applyFont="1" applyFill="1" applyBorder="1" applyAlignment="1" applyProtection="1">
      <alignment horizontal="center" vertical="center"/>
      <protection locked="0"/>
    </xf>
    <xf numFmtId="0" fontId="37" fillId="27" borderId="78" xfId="3" applyFont="1" applyFill="1" applyBorder="1" applyAlignment="1">
      <alignment horizontal="center" vertical="center" textRotation="90"/>
    </xf>
    <xf numFmtId="0" fontId="6" fillId="28" borderId="34" xfId="3" applyFont="1" applyFill="1" applyBorder="1" applyAlignment="1" applyProtection="1">
      <alignment horizontal="left" vertical="center" wrapText="1"/>
      <protection locked="0"/>
    </xf>
    <xf numFmtId="0" fontId="6" fillId="28" borderId="33" xfId="3" applyFont="1" applyFill="1" applyBorder="1" applyAlignment="1" applyProtection="1">
      <alignment horizontal="left" vertical="center"/>
      <protection locked="0"/>
    </xf>
    <xf numFmtId="0" fontId="6" fillId="28" borderId="84" xfId="3" applyFont="1" applyFill="1" applyBorder="1" applyAlignment="1" applyProtection="1">
      <alignment horizontal="left" vertical="center"/>
      <protection locked="0"/>
    </xf>
    <xf numFmtId="0" fontId="40" fillId="28" borderId="64" xfId="3" applyFont="1" applyFill="1" applyBorder="1" applyAlignment="1" applyProtection="1">
      <alignment horizontal="left" vertical="top" wrapText="1"/>
      <protection locked="0"/>
    </xf>
    <xf numFmtId="0" fontId="40" fillId="28" borderId="65" xfId="3" applyFont="1" applyFill="1" applyBorder="1" applyAlignment="1" applyProtection="1">
      <alignment horizontal="left" vertical="top" wrapText="1"/>
      <protection locked="0"/>
    </xf>
    <xf numFmtId="0" fontId="40" fillId="28" borderId="66" xfId="3" applyFont="1" applyFill="1" applyBorder="1" applyAlignment="1" applyProtection="1">
      <alignment horizontal="left" vertical="top" wrapText="1"/>
      <protection locked="0"/>
    </xf>
    <xf numFmtId="0" fontId="5" fillId="3" borderId="44" xfId="3" applyFont="1" applyFill="1" applyBorder="1" applyAlignment="1">
      <alignment horizontal="left" vertical="center" wrapText="1"/>
    </xf>
    <xf numFmtId="0" fontId="5" fillId="3" borderId="45" xfId="3" applyFont="1" applyFill="1" applyBorder="1" applyAlignment="1">
      <alignment horizontal="left" vertical="center" wrapText="1"/>
    </xf>
    <xf numFmtId="0" fontId="34" fillId="3" borderId="0" xfId="4" applyFont="1" applyFill="1" applyAlignment="1">
      <alignment horizontal="center"/>
    </xf>
    <xf numFmtId="0" fontId="37" fillId="27" borderId="72" xfId="4" applyFont="1" applyFill="1" applyBorder="1" applyAlignment="1">
      <alignment horizontal="center" vertical="center"/>
    </xf>
    <xf numFmtId="0" fontId="37" fillId="27" borderId="73" xfId="4" applyFont="1" applyFill="1" applyBorder="1" applyAlignment="1">
      <alignment horizontal="center" vertical="center"/>
    </xf>
    <xf numFmtId="0" fontId="37" fillId="27" borderId="74" xfId="4" applyFont="1" applyFill="1" applyBorder="1" applyAlignment="1">
      <alignment horizontal="center" vertical="center"/>
    </xf>
    <xf numFmtId="0" fontId="42" fillId="3" borderId="0" xfId="4" applyFont="1" applyFill="1" applyAlignment="1" applyProtection="1">
      <alignment horizontal="left"/>
      <protection locked="0"/>
    </xf>
    <xf numFmtId="0" fontId="42" fillId="3" borderId="0" xfId="4" applyFont="1" applyFill="1" applyAlignment="1" applyProtection="1">
      <alignment horizontal="left" wrapText="1"/>
      <protection locked="0"/>
    </xf>
    <xf numFmtId="0" fontId="1" fillId="3" borderId="0" xfId="0" applyFont="1" applyFill="1" applyProtection="1">
      <protection locked="0"/>
    </xf>
    <xf numFmtId="0" fontId="48" fillId="3" borderId="65" xfId="4" applyFont="1" applyFill="1" applyBorder="1" applyAlignment="1">
      <alignment horizontal="left"/>
    </xf>
    <xf numFmtId="0" fontId="5" fillId="0" borderId="11" xfId="4" applyFont="1" applyBorder="1" applyAlignment="1">
      <alignment horizontal="center" vertical="center" wrapText="1"/>
    </xf>
    <xf numFmtId="0" fontId="5" fillId="0" borderId="3" xfId="4" applyFont="1" applyBorder="1" applyAlignment="1">
      <alignment horizontal="center" vertical="center" wrapText="1"/>
    </xf>
    <xf numFmtId="0" fontId="52" fillId="29" borderId="21" xfId="0" applyFont="1" applyFill="1" applyBorder="1" applyAlignment="1">
      <alignment horizontal="center" vertical="center" wrapText="1"/>
    </xf>
    <xf numFmtId="0" fontId="50" fillId="29" borderId="19" xfId="0" applyFont="1" applyFill="1" applyBorder="1" applyAlignment="1">
      <alignment horizontal="center" vertical="center" wrapText="1"/>
    </xf>
    <xf numFmtId="0" fontId="50" fillId="29" borderId="17" xfId="0" applyFont="1" applyFill="1" applyBorder="1" applyAlignment="1">
      <alignment horizontal="center" vertical="center" wrapText="1"/>
    </xf>
    <xf numFmtId="0" fontId="51" fillId="27" borderId="34" xfId="0" applyFont="1" applyFill="1" applyBorder="1" applyAlignment="1">
      <alignment horizontal="center" vertical="top"/>
    </xf>
    <xf numFmtId="0" fontId="51" fillId="27" borderId="33" xfId="0" applyFont="1" applyFill="1" applyBorder="1" applyAlignment="1">
      <alignment horizontal="center" vertical="top"/>
    </xf>
    <xf numFmtId="0" fontId="51" fillId="27" borderId="84" xfId="0" applyFont="1" applyFill="1" applyBorder="1" applyAlignment="1">
      <alignment horizontal="center" vertical="top"/>
    </xf>
    <xf numFmtId="0" fontId="5" fillId="3" borderId="0" xfId="5" applyFont="1" applyFill="1" applyAlignment="1">
      <alignment horizontal="right"/>
    </xf>
    <xf numFmtId="0" fontId="5" fillId="0" borderId="43" xfId="5" applyFont="1" applyBorder="1" applyAlignment="1">
      <alignment horizontal="center"/>
    </xf>
    <xf numFmtId="0" fontId="5" fillId="0" borderId="59" xfId="5" applyFont="1" applyBorder="1" applyAlignment="1">
      <alignment horizontal="center"/>
    </xf>
    <xf numFmtId="0" fontId="34" fillId="3" borderId="0" xfId="5" applyFont="1" applyFill="1" applyAlignment="1">
      <alignment horizontal="center"/>
    </xf>
    <xf numFmtId="0" fontId="48" fillId="3" borderId="0" xfId="4" applyFont="1" applyFill="1" applyAlignment="1">
      <alignment horizontal="left"/>
    </xf>
    <xf numFmtId="0" fontId="34" fillId="3" borderId="0" xfId="5" applyFont="1" applyFill="1" applyAlignment="1">
      <alignment horizontal="center" vertical="top"/>
    </xf>
    <xf numFmtId="0" fontId="46" fillId="0" borderId="0" xfId="0" applyFont="1" applyAlignment="1">
      <alignment horizontal="center" wrapText="1"/>
    </xf>
    <xf numFmtId="0" fontId="47" fillId="0" borderId="0" xfId="0" applyFont="1" applyAlignment="1">
      <alignment horizontal="center" wrapText="1"/>
    </xf>
    <xf numFmtId="0" fontId="37" fillId="27" borderId="30" xfId="0" applyFont="1" applyFill="1" applyBorder="1" applyAlignment="1">
      <alignment horizontal="center"/>
    </xf>
    <xf numFmtId="0" fontId="37" fillId="27" borderId="0" xfId="0" applyFont="1" applyFill="1" applyAlignment="1">
      <alignment horizontal="center"/>
    </xf>
    <xf numFmtId="0" fontId="37" fillId="27" borderId="31" xfId="0" applyFont="1" applyFill="1" applyBorder="1" applyAlignment="1">
      <alignment horizontal="center"/>
    </xf>
    <xf numFmtId="0" fontId="37" fillId="27" borderId="35" xfId="0" applyFont="1" applyFill="1" applyBorder="1" applyAlignment="1" applyProtection="1">
      <alignment horizontal="center"/>
      <protection locked="0"/>
    </xf>
    <xf numFmtId="0" fontId="37" fillId="27" borderId="36" xfId="0" applyFont="1" applyFill="1" applyBorder="1" applyAlignment="1" applyProtection="1">
      <alignment horizontal="center"/>
      <protection locked="0"/>
    </xf>
    <xf numFmtId="0" fontId="37" fillId="27" borderId="40" xfId="0" applyFont="1" applyFill="1" applyBorder="1" applyAlignment="1" applyProtection="1">
      <alignment horizontal="center"/>
      <protection locked="0"/>
    </xf>
    <xf numFmtId="0" fontId="6" fillId="0" borderId="0" xfId="0" applyFont="1" applyAlignment="1">
      <alignment wrapText="1"/>
    </xf>
    <xf numFmtId="0" fontId="0" fillId="0" borderId="0" xfId="0" applyAlignment="1">
      <alignment wrapText="1"/>
    </xf>
    <xf numFmtId="0" fontId="4" fillId="0" borderId="90" xfId="3" applyFont="1" applyBorder="1" applyAlignment="1">
      <alignment horizontal="left" wrapText="1"/>
    </xf>
    <xf numFmtId="0" fontId="6" fillId="0" borderId="88" xfId="0" applyFont="1" applyBorder="1" applyAlignment="1">
      <alignment horizontal="left" wrapText="1"/>
    </xf>
    <xf numFmtId="0" fontId="6" fillId="0" borderId="91" xfId="0" applyFont="1" applyBorder="1" applyAlignment="1">
      <alignment horizontal="left" wrapText="1"/>
    </xf>
    <xf numFmtId="0" fontId="5" fillId="0" borderId="58" xfId="3" applyFont="1" applyBorder="1" applyAlignment="1">
      <alignment horizontal="center" vertical="center"/>
    </xf>
    <xf numFmtId="0" fontId="6" fillId="0" borderId="43" xfId="0" applyFont="1" applyBorder="1" applyAlignment="1">
      <alignment horizontal="center" vertical="center"/>
    </xf>
    <xf numFmtId="0" fontId="6" fillId="0" borderId="59" xfId="0" applyFont="1" applyBorder="1" applyAlignment="1">
      <alignment horizontal="center" vertical="center"/>
    </xf>
    <xf numFmtId="0" fontId="6" fillId="0" borderId="23" xfId="0" applyFont="1" applyBorder="1" applyAlignment="1">
      <alignment horizontal="center" vertical="center"/>
    </xf>
    <xf numFmtId="0" fontId="6" fillId="0" borderId="60" xfId="0" applyFont="1" applyBorder="1" applyAlignment="1">
      <alignment horizontal="center" vertical="center"/>
    </xf>
    <xf numFmtId="0" fontId="5" fillId="0" borderId="39" xfId="3" applyFont="1" applyBorder="1" applyAlignment="1">
      <alignment horizontal="center" vertical="center"/>
    </xf>
    <xf numFmtId="0" fontId="6" fillId="0" borderId="12" xfId="0" applyFont="1" applyBorder="1" applyAlignment="1">
      <alignment horizontal="center" vertical="center"/>
    </xf>
    <xf numFmtId="0" fontId="6" fillId="0" borderId="61" xfId="0" applyFont="1" applyBorder="1" applyAlignment="1">
      <alignment horizontal="center" vertical="center"/>
    </xf>
  </cellXfs>
  <cellStyles count="51">
    <cellStyle name="20% - Accent1 2" xfId="7" xr:uid="{00000000-0005-0000-0000-000000000000}"/>
    <cellStyle name="20% - Accent2 2" xfId="8" xr:uid="{00000000-0005-0000-0000-000001000000}"/>
    <cellStyle name="20% - Accent3 2" xfId="9" xr:uid="{00000000-0005-0000-0000-000002000000}"/>
    <cellStyle name="20% - Accent4 2" xfId="10" xr:uid="{00000000-0005-0000-0000-000003000000}"/>
    <cellStyle name="20% - Accent5 2" xfId="11" xr:uid="{00000000-0005-0000-0000-000004000000}"/>
    <cellStyle name="20% - Accent6 2" xfId="12" xr:uid="{00000000-0005-0000-0000-000005000000}"/>
    <cellStyle name="40% - Accent1 2" xfId="13" xr:uid="{00000000-0005-0000-0000-000006000000}"/>
    <cellStyle name="40% - Accent2 2" xfId="14" xr:uid="{00000000-0005-0000-0000-000007000000}"/>
    <cellStyle name="40% - Accent3 2" xfId="15" xr:uid="{00000000-0005-0000-0000-000008000000}"/>
    <cellStyle name="40% - Accent4 2" xfId="16" xr:uid="{00000000-0005-0000-0000-000009000000}"/>
    <cellStyle name="40% - Accent5 2" xfId="17" xr:uid="{00000000-0005-0000-0000-00000A000000}"/>
    <cellStyle name="40% - Accent6 2" xfId="18" xr:uid="{00000000-0005-0000-0000-00000B000000}"/>
    <cellStyle name="60% - Accent1 2" xfId="19" xr:uid="{00000000-0005-0000-0000-00000C000000}"/>
    <cellStyle name="60% - Accent2 2" xfId="20" xr:uid="{00000000-0005-0000-0000-00000D000000}"/>
    <cellStyle name="60% - Accent3 2" xfId="21" xr:uid="{00000000-0005-0000-0000-00000E000000}"/>
    <cellStyle name="60% - Accent4 2" xfId="22" xr:uid="{00000000-0005-0000-0000-00000F000000}"/>
    <cellStyle name="60% - Accent5 2" xfId="23" xr:uid="{00000000-0005-0000-0000-000010000000}"/>
    <cellStyle name="60% - Accent6 2" xfId="24" xr:uid="{00000000-0005-0000-0000-000011000000}"/>
    <cellStyle name="Accent1 2" xfId="25" xr:uid="{00000000-0005-0000-0000-000012000000}"/>
    <cellStyle name="Accent2 2" xfId="26" xr:uid="{00000000-0005-0000-0000-000013000000}"/>
    <cellStyle name="Accent3 2" xfId="27" xr:uid="{00000000-0005-0000-0000-000014000000}"/>
    <cellStyle name="Accent4 2" xfId="28" xr:uid="{00000000-0005-0000-0000-000015000000}"/>
    <cellStyle name="Accent5 2" xfId="29" xr:uid="{00000000-0005-0000-0000-000016000000}"/>
    <cellStyle name="Accent6 2" xfId="30" xr:uid="{00000000-0005-0000-0000-000017000000}"/>
    <cellStyle name="Bad 2" xfId="31" xr:uid="{00000000-0005-0000-0000-000018000000}"/>
    <cellStyle name="Calculation 2" xfId="32" xr:uid="{00000000-0005-0000-0000-000019000000}"/>
    <cellStyle name="Check Cell 2" xfId="33" xr:uid="{00000000-0005-0000-0000-00001A000000}"/>
    <cellStyle name="Comma 2" xfId="34" xr:uid="{00000000-0005-0000-0000-00001B000000}"/>
    <cellStyle name="Currency" xfId="6" builtinId="4"/>
    <cellStyle name="Currency 2" xfId="35" xr:uid="{00000000-0005-0000-0000-00001D000000}"/>
    <cellStyle name="Explanatory Text 2" xfId="36" xr:uid="{00000000-0005-0000-0000-00001E000000}"/>
    <cellStyle name="Good 2" xfId="37" xr:uid="{00000000-0005-0000-0000-00001F000000}"/>
    <cellStyle name="Heading 1 2" xfId="38" xr:uid="{00000000-0005-0000-0000-000020000000}"/>
    <cellStyle name="Heading 2 2" xfId="39" xr:uid="{00000000-0005-0000-0000-000021000000}"/>
    <cellStyle name="Heading 3 2" xfId="40" xr:uid="{00000000-0005-0000-0000-000022000000}"/>
    <cellStyle name="Heading 4 2" xfId="41" xr:uid="{00000000-0005-0000-0000-000023000000}"/>
    <cellStyle name="Hyperlink" xfId="2" builtinId="8"/>
    <cellStyle name="Input 2" xfId="42" xr:uid="{00000000-0005-0000-0000-000025000000}"/>
    <cellStyle name="Linked Cell 2" xfId="43" xr:uid="{00000000-0005-0000-0000-000026000000}"/>
    <cellStyle name="Neutral 2" xfId="44" xr:uid="{00000000-0005-0000-0000-000027000000}"/>
    <cellStyle name="Normal" xfId="0" builtinId="0"/>
    <cellStyle name="Normal 2" xfId="1" xr:uid="{00000000-0005-0000-0000-000029000000}"/>
    <cellStyle name="Normal_Discount Factors" xfId="5" xr:uid="{00000000-0005-0000-0000-00002A000000}"/>
    <cellStyle name="Normal_Sheet3" xfId="3" xr:uid="{00000000-0005-0000-0000-00002B000000}"/>
    <cellStyle name="Normal_Sheet4" xfId="4" xr:uid="{00000000-0005-0000-0000-00002C000000}"/>
    <cellStyle name="Note 2" xfId="45" xr:uid="{00000000-0005-0000-0000-00002D000000}"/>
    <cellStyle name="Output 2" xfId="46" xr:uid="{00000000-0005-0000-0000-00002E000000}"/>
    <cellStyle name="Percent" xfId="50" builtinId="5"/>
    <cellStyle name="Title 2" xfId="47" xr:uid="{00000000-0005-0000-0000-000030000000}"/>
    <cellStyle name="Total 2" xfId="48" xr:uid="{00000000-0005-0000-0000-000031000000}"/>
    <cellStyle name="Warning Text 2" xfId="49" xr:uid="{00000000-0005-0000-0000-000032000000}"/>
  </cellStyles>
  <dxfs count="0"/>
  <tableStyles count="0" defaultTableStyle="TableStyleMedium2" defaultPivotStyle="PivotStyleLight16"/>
  <colors>
    <mruColors>
      <color rgb="FFFFFF99"/>
      <color rgb="FF002060"/>
      <color rgb="FFD9D9D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609599</xdr:colOff>
      <xdr:row>6</xdr:row>
      <xdr:rowOff>0</xdr:rowOff>
    </xdr:from>
    <xdr:ext cx="1247775" cy="455189"/>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1200-000005000000}"/>
                </a:ext>
              </a:extLst>
            </xdr:cNvPr>
            <xdr:cNvSpPr txBox="1"/>
          </xdr:nvSpPr>
          <xdr:spPr>
            <a:xfrm>
              <a:off x="609599" y="1457325"/>
              <a:ext cx="1247775" cy="4551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r>
                          <a:rPr lang="en-US" sz="1100" b="0" i="1">
                            <a:latin typeface="Cambria Math"/>
                          </a:rPr>
                          <m:t>1</m:t>
                        </m:r>
                      </m:num>
                      <m:den>
                        <m:sSup>
                          <m:sSupPr>
                            <m:ctrlPr>
                              <a:rPr lang="en-US" sz="1100" i="1">
                                <a:latin typeface="Cambria Math" panose="02040503050406030204" pitchFamily="18" charset="0"/>
                              </a:rPr>
                            </m:ctrlPr>
                          </m:sSupPr>
                          <m:e>
                            <m:r>
                              <a:rPr lang="en-US" sz="1100" b="0" i="1">
                                <a:latin typeface="Cambria Math"/>
                              </a:rPr>
                              <m:t>(1+</m:t>
                            </m:r>
                            <m:r>
                              <a:rPr lang="en-US" sz="1100" b="0" i="1">
                                <a:latin typeface="Cambria Math"/>
                              </a:rPr>
                              <m:t>𝑖</m:t>
                            </m:r>
                            <m:r>
                              <a:rPr lang="en-US" sz="1100" b="0" i="1">
                                <a:latin typeface="Cambria Math"/>
                              </a:rPr>
                              <m:t>)</m:t>
                            </m:r>
                          </m:e>
                          <m:sup>
                            <m:r>
                              <a:rPr lang="en-US" sz="1100" b="0" i="1">
                                <a:latin typeface="Cambria Math"/>
                              </a:rPr>
                              <m:t>𝑛</m:t>
                            </m:r>
                          </m:sup>
                        </m:sSup>
                      </m:den>
                    </m:f>
                  </m:oMath>
                </m:oMathPara>
              </a14:m>
              <a:endParaRPr lang="en-US" sz="1100"/>
            </a:p>
          </xdr:txBody>
        </xdr:sp>
      </mc:Choice>
      <mc:Fallback xmlns="">
        <xdr:sp macro="" textlink="">
          <xdr:nvSpPr>
            <xdr:cNvPr id="5" name="TextBox 4"/>
            <xdr:cNvSpPr txBox="1"/>
          </xdr:nvSpPr>
          <xdr:spPr>
            <a:xfrm>
              <a:off x="609599" y="1457325"/>
              <a:ext cx="1247775" cy="4551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1/〖(1+𝑖)〗^𝑛 </a:t>
              </a:r>
              <a:endParaRPr lang="en-US" sz="1100"/>
            </a:p>
          </xdr:txBody>
        </xdr:sp>
      </mc:Fallback>
    </mc:AlternateContent>
    <xdr:clientData/>
  </xdr:oneCellAnchor>
  <xdr:oneCellAnchor>
    <xdr:from>
      <xdr:col>2</xdr:col>
      <xdr:colOff>0</xdr:colOff>
      <xdr:row>5</xdr:row>
      <xdr:rowOff>306352</xdr:rowOff>
    </xdr:from>
    <xdr:ext cx="1333500" cy="433517"/>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1200-000006000000}"/>
                </a:ext>
              </a:extLst>
            </xdr:cNvPr>
            <xdr:cNvSpPr txBox="1"/>
          </xdr:nvSpPr>
          <xdr:spPr>
            <a:xfrm>
              <a:off x="1857375" y="1420777"/>
              <a:ext cx="1333500" cy="433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400">
                  <a:latin typeface="Cambria Math" panose="02040503050406030204" pitchFamily="18" charset="0"/>
                  <a:ea typeface="Cambria Math" panose="02040503050406030204" pitchFamily="18" charset="0"/>
                </a:rPr>
                <a:t>{</a:t>
              </a:r>
              <a14:m>
                <m:oMath xmlns:m="http://schemas.openxmlformats.org/officeDocument/2006/math">
                  <m:f>
                    <m:fPr>
                      <m:ctrlPr>
                        <a:rPr lang="en-US" sz="1400" i="1">
                          <a:latin typeface="Cambria Math" panose="02040503050406030204" pitchFamily="18" charset="0"/>
                          <a:ea typeface="Cambria Math" panose="02040503050406030204" pitchFamily="18" charset="0"/>
                        </a:rPr>
                      </m:ctrlPr>
                    </m:fPr>
                    <m:num>
                      <m:r>
                        <a:rPr lang="en-US" sz="1400" b="0" i="1">
                          <a:latin typeface="Cambria Math" panose="02040503050406030204" pitchFamily="18" charset="0"/>
                          <a:ea typeface="Cambria Math" panose="02040503050406030204" pitchFamily="18" charset="0"/>
                        </a:rPr>
                        <m:t>𝑖</m:t>
                      </m:r>
                    </m:num>
                    <m:den>
                      <m:sSup>
                        <m:sSupPr>
                          <m:ctrlPr>
                            <a:rPr lang="en-US" sz="1400" i="1">
                              <a:latin typeface="Cambria Math" panose="02040503050406030204" pitchFamily="18" charset="0"/>
                              <a:ea typeface="Cambria Math" panose="02040503050406030204" pitchFamily="18" charset="0"/>
                            </a:rPr>
                          </m:ctrlPr>
                        </m:sSupPr>
                        <m:e>
                          <m:r>
                            <a:rPr lang="en-US" sz="1400" b="0" i="1">
                              <a:latin typeface="Cambria Math" panose="02040503050406030204" pitchFamily="18" charset="0"/>
                              <a:ea typeface="Cambria Math" panose="02040503050406030204" pitchFamily="18" charset="0"/>
                            </a:rPr>
                            <m:t>(1+</m:t>
                          </m:r>
                          <m:r>
                            <a:rPr lang="en-US" sz="1400" b="0" i="1">
                              <a:latin typeface="Cambria Math" panose="02040503050406030204" pitchFamily="18" charset="0"/>
                              <a:ea typeface="Cambria Math" panose="02040503050406030204" pitchFamily="18" charset="0"/>
                            </a:rPr>
                            <m:t>𝑖</m:t>
                          </m:r>
                          <m:r>
                            <a:rPr lang="en-US" sz="1400" b="0" i="1">
                              <a:latin typeface="Cambria Math" panose="02040503050406030204" pitchFamily="18" charset="0"/>
                              <a:ea typeface="Cambria Math" panose="02040503050406030204" pitchFamily="18" charset="0"/>
                            </a:rPr>
                            <m:t>)</m:t>
                          </m:r>
                        </m:e>
                        <m:sup>
                          <m:r>
                            <a:rPr lang="en-US" sz="1400" b="0" i="1">
                              <a:latin typeface="Cambria Math" panose="02040503050406030204" pitchFamily="18" charset="0"/>
                              <a:ea typeface="Cambria Math" panose="02040503050406030204" pitchFamily="18" charset="0"/>
                            </a:rPr>
                            <m:t>𝑛</m:t>
                          </m:r>
                          <m:r>
                            <a:rPr lang="en-US" sz="1400" b="0" i="1">
                              <a:latin typeface="Cambria Math" panose="02040503050406030204" pitchFamily="18" charset="0"/>
                              <a:ea typeface="Cambria Math" panose="02040503050406030204" pitchFamily="18" charset="0"/>
                            </a:rPr>
                            <m:t>  </m:t>
                          </m:r>
                        </m:sup>
                      </m:sSup>
                      <m:r>
                        <a:rPr lang="en-US" sz="1400" b="0" i="1">
                          <a:latin typeface="Cambria Math" panose="02040503050406030204" pitchFamily="18" charset="0"/>
                          <a:ea typeface="Cambria Math" panose="02040503050406030204" pitchFamily="18" charset="0"/>
                        </a:rPr>
                        <m:t>−1</m:t>
                      </m:r>
                    </m:den>
                  </m:f>
                  <m:r>
                    <a:rPr lang="en-US" sz="1400" b="0" i="1">
                      <a:latin typeface="Cambria Math" panose="02040503050406030204" pitchFamily="18" charset="0"/>
                      <a:ea typeface="Cambria Math" panose="02040503050406030204" pitchFamily="18" charset="0"/>
                    </a:rPr>
                    <m:t>}</m:t>
                  </m:r>
                </m:oMath>
              </a14:m>
              <a:endParaRPr lang="en-US" sz="1400">
                <a:latin typeface="Cambria Math" panose="02040503050406030204" pitchFamily="18" charset="0"/>
                <a:ea typeface="Cambria Math" panose="02040503050406030204" pitchFamily="18" charset="0"/>
              </a:endParaRPr>
            </a:p>
          </xdr:txBody>
        </xdr:sp>
      </mc:Choice>
      <mc:Fallback xmlns="">
        <xdr:sp macro="" textlink="">
          <xdr:nvSpPr>
            <xdr:cNvPr id="6" name="TextBox 5">
              <a:extLst>
                <a:ext uri="{FF2B5EF4-FFF2-40B4-BE49-F238E27FC236}">
                  <a16:creationId xmlns:a16="http://schemas.microsoft.com/office/drawing/2014/main" xmlns="" xmlns:a14="http://schemas.microsoft.com/office/drawing/2010/main" id="{00000000-0008-0000-1200-000006000000}"/>
                </a:ext>
              </a:extLst>
            </xdr:cNvPr>
            <xdr:cNvSpPr txBox="1"/>
          </xdr:nvSpPr>
          <xdr:spPr>
            <a:xfrm>
              <a:off x="1857375" y="1420777"/>
              <a:ext cx="1333500" cy="433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400">
                  <a:latin typeface="Cambria Math" panose="02040503050406030204" pitchFamily="18" charset="0"/>
                  <a:ea typeface="Cambria Math" panose="02040503050406030204" pitchFamily="18" charset="0"/>
                </a:rPr>
                <a:t>{</a:t>
              </a:r>
              <a:r>
                <a:rPr lang="en-US" sz="1400" b="0" i="0">
                  <a:latin typeface="Cambria Math" panose="02040503050406030204" pitchFamily="18" charset="0"/>
                  <a:ea typeface="Cambria Math" panose="02040503050406030204" pitchFamily="18" charset="0"/>
                </a:rPr>
                <a:t>𝑖/(〖(1+𝑖)〗^(𝑛  )−1)}</a:t>
              </a:r>
              <a:endParaRPr lang="en-US" sz="1400">
                <a:latin typeface="Cambria Math" panose="02040503050406030204" pitchFamily="18" charset="0"/>
                <a:ea typeface="Cambria Math" panose="02040503050406030204" pitchFamily="18" charset="0"/>
              </a:endParaRPr>
            </a:p>
          </xdr:txBody>
        </xdr:sp>
      </mc:Fallback>
    </mc:AlternateContent>
    <xdr:clientData/>
  </xdr:oneCellAnchor>
  <xdr:oneCellAnchor>
    <xdr:from>
      <xdr:col>3</xdr:col>
      <xdr:colOff>19050</xdr:colOff>
      <xdr:row>5</xdr:row>
      <xdr:rowOff>338137</xdr:rowOff>
    </xdr:from>
    <xdr:ext cx="1209676" cy="444802"/>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1200-00000C000000}"/>
                </a:ext>
              </a:extLst>
            </xdr:cNvPr>
            <xdr:cNvSpPr txBox="1"/>
          </xdr:nvSpPr>
          <xdr:spPr>
            <a:xfrm>
              <a:off x="3209925" y="1452562"/>
              <a:ext cx="1209676"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r>
                          <a:rPr lang="en-US" sz="1100" i="1">
                            <a:latin typeface="Cambria Math"/>
                          </a:rPr>
                          <m:t>(((1+</m:t>
                        </m:r>
                        <m:r>
                          <a:rPr lang="en-US" sz="1100" i="1">
                            <a:latin typeface="Cambria Math"/>
                          </a:rPr>
                          <m:t>𝑖</m:t>
                        </m:r>
                        <m:r>
                          <a:rPr lang="en-US" sz="1100" i="1">
                            <a:latin typeface="Cambria Math"/>
                          </a:rPr>
                          <m:t>)^</m:t>
                        </m:r>
                        <m:r>
                          <a:rPr lang="en-US" sz="1100" i="1">
                            <a:latin typeface="Cambria Math"/>
                          </a:rPr>
                          <m:t>𝑛</m:t>
                        </m:r>
                        <m:r>
                          <a:rPr lang="en-US" sz="1100" i="1">
                            <a:latin typeface="Cambria Math"/>
                          </a:rPr>
                          <m:t>)−1)</m:t>
                        </m:r>
                      </m:num>
                      <m:den>
                        <m:r>
                          <a:rPr lang="en-US" sz="1100" i="1">
                            <a:latin typeface="Cambria Math"/>
                          </a:rPr>
                          <m:t>(</m:t>
                        </m:r>
                        <m:r>
                          <a:rPr lang="en-US" sz="1100" i="1">
                            <a:latin typeface="Cambria Math"/>
                          </a:rPr>
                          <m:t>𝑖</m:t>
                        </m:r>
                        <m:r>
                          <a:rPr lang="en-US" sz="1100" i="1">
                            <a:latin typeface="Cambria Math"/>
                          </a:rPr>
                          <m:t>∗((1+</m:t>
                        </m:r>
                        <m:r>
                          <a:rPr lang="en-US" sz="1100" i="1">
                            <a:latin typeface="Cambria Math"/>
                          </a:rPr>
                          <m:t>𝑖</m:t>
                        </m:r>
                        <m:r>
                          <a:rPr lang="en-US" sz="1100" i="1">
                            <a:latin typeface="Cambria Math"/>
                          </a:rPr>
                          <m:t>)^</m:t>
                        </m:r>
                        <m:r>
                          <a:rPr lang="en-US" sz="1100" i="1">
                            <a:latin typeface="Cambria Math"/>
                          </a:rPr>
                          <m:t>𝑛</m:t>
                        </m:r>
                        <m:r>
                          <a:rPr lang="en-US" sz="1100" i="1">
                            <a:latin typeface="Cambria Math"/>
                          </a:rPr>
                          <m:t>))</m:t>
                        </m:r>
                      </m:den>
                    </m:f>
                  </m:oMath>
                </m:oMathPara>
              </a14:m>
              <a:endParaRPr lang="en-US" sz="1100"/>
            </a:p>
          </xdr:txBody>
        </xdr:sp>
      </mc:Choice>
      <mc:Fallback xmlns="">
        <xdr:sp macro="" textlink="">
          <xdr:nvSpPr>
            <xdr:cNvPr id="12" name="TextBox 11"/>
            <xdr:cNvSpPr txBox="1"/>
          </xdr:nvSpPr>
          <xdr:spPr>
            <a:xfrm>
              <a:off x="3209925" y="1452562"/>
              <a:ext cx="1209676"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rPr>
                <a:t>((((1+𝑖)^𝑛)−1))/((𝑖∗((1+𝑖)^𝑛)))</a:t>
              </a:r>
              <a:endParaRPr lang="en-US" sz="1100"/>
            </a:p>
          </xdr:txBody>
        </xdr:sp>
      </mc:Fallback>
    </mc:AlternateContent>
    <xdr:clientData/>
  </xdr:oneCellAnchor>
  <xdr:oneCellAnchor>
    <xdr:from>
      <xdr:col>4</xdr:col>
      <xdr:colOff>9525</xdr:colOff>
      <xdr:row>5</xdr:row>
      <xdr:rowOff>338137</xdr:rowOff>
    </xdr:from>
    <xdr:ext cx="1209676" cy="404813"/>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200-000007000000}"/>
                </a:ext>
              </a:extLst>
            </xdr:cNvPr>
            <xdr:cNvSpPr txBox="1"/>
          </xdr:nvSpPr>
          <xdr:spPr>
            <a:xfrm>
              <a:off x="4419600" y="1452562"/>
              <a:ext cx="1209676" cy="4048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sSup>
                          <m:sSupPr>
                            <m:ctrlPr>
                              <a:rPr lang="en-US" sz="1100" i="1">
                                <a:latin typeface="Cambria Math" panose="02040503050406030204" pitchFamily="18" charset="0"/>
                              </a:rPr>
                            </m:ctrlPr>
                          </m:sSupPr>
                          <m:e>
                            <m:r>
                              <a:rPr lang="en-US" sz="1100" b="0" i="1">
                                <a:latin typeface="Cambria Math"/>
                              </a:rPr>
                              <m:t>𝑖</m:t>
                            </m:r>
                            <m:r>
                              <a:rPr lang="en-US" sz="1100" b="0" i="1">
                                <a:latin typeface="Cambria Math"/>
                              </a:rPr>
                              <m:t>(1+</m:t>
                            </m:r>
                            <m:r>
                              <a:rPr lang="en-US" sz="1100" b="0" i="1">
                                <a:latin typeface="Cambria Math"/>
                              </a:rPr>
                              <m:t>𝑖</m:t>
                            </m:r>
                            <m:r>
                              <a:rPr lang="en-US" sz="1100" b="0" i="1">
                                <a:latin typeface="Cambria Math"/>
                              </a:rPr>
                              <m:t>)</m:t>
                            </m:r>
                          </m:e>
                          <m:sup>
                            <m:r>
                              <a:rPr lang="en-US" sz="1100" b="0" i="1">
                                <a:latin typeface="Cambria Math"/>
                              </a:rPr>
                              <m:t>𝑛</m:t>
                            </m:r>
                          </m:sup>
                        </m:sSup>
                      </m:num>
                      <m:den>
                        <m:sSup>
                          <m:sSupPr>
                            <m:ctrlPr>
                              <a:rPr lang="en-US" sz="1100" i="1">
                                <a:latin typeface="Cambria Math" panose="02040503050406030204" pitchFamily="18" charset="0"/>
                              </a:rPr>
                            </m:ctrlPr>
                          </m:sSupPr>
                          <m:e>
                            <m:r>
                              <a:rPr lang="en-US" sz="1100" b="0" i="1">
                                <a:latin typeface="Cambria Math"/>
                              </a:rPr>
                              <m:t>(1+</m:t>
                            </m:r>
                            <m:r>
                              <a:rPr lang="en-US" sz="1100" b="0" i="1">
                                <a:latin typeface="Cambria Math"/>
                              </a:rPr>
                              <m:t>𝑖</m:t>
                            </m:r>
                            <m:r>
                              <a:rPr lang="en-US" sz="1100" b="0" i="1">
                                <a:latin typeface="Cambria Math"/>
                              </a:rPr>
                              <m:t>)</m:t>
                            </m:r>
                          </m:e>
                          <m:sup>
                            <m:r>
                              <a:rPr lang="en-US" sz="1100" b="0" i="1">
                                <a:latin typeface="Cambria Math"/>
                              </a:rPr>
                              <m:t>𝑛</m:t>
                            </m:r>
                          </m:sup>
                        </m:sSup>
                        <m:r>
                          <a:rPr lang="en-US" sz="1100" b="0" i="1">
                            <a:latin typeface="Cambria Math"/>
                          </a:rPr>
                          <m:t>−1</m:t>
                        </m:r>
                      </m:den>
                    </m:f>
                  </m:oMath>
                </m:oMathPara>
              </a14:m>
              <a:endParaRPr lang="en-US" sz="1100"/>
            </a:p>
          </xdr:txBody>
        </xdr:sp>
      </mc:Choice>
      <mc:Fallback xmlns="">
        <xdr:sp macro="" textlink="">
          <xdr:nvSpPr>
            <xdr:cNvPr id="7" name="TextBox 6"/>
            <xdr:cNvSpPr txBox="1"/>
          </xdr:nvSpPr>
          <xdr:spPr>
            <a:xfrm>
              <a:off x="4419600" y="1452562"/>
              <a:ext cx="1209676" cy="4048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i="0">
                  <a:latin typeface="Cambria Math"/>
                </a:rPr>
                <a:t>〖</a:t>
              </a:r>
              <a:r>
                <a:rPr lang="en-US" sz="1100" b="0" i="0">
                  <a:latin typeface="Cambria Math"/>
                </a:rPr>
                <a:t>𝑖(1+𝑖)〗^𝑛/(〖(1+𝑖)〗^𝑛−1)</a:t>
              </a:r>
              <a:endParaRPr lang="en-US" sz="11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AP401"/>
  <sheetViews>
    <sheetView topLeftCell="A2" zoomScaleNormal="100" workbookViewId="0">
      <selection activeCell="B10" sqref="B10:J10"/>
    </sheetView>
  </sheetViews>
  <sheetFormatPr defaultColWidth="9.109375" defaultRowHeight="15.6" x14ac:dyDescent="0.3"/>
  <cols>
    <col min="1" max="1" width="2.6640625" style="1" customWidth="1"/>
    <col min="2" max="3" width="9.109375" style="1"/>
    <col min="4" max="4" width="23.44140625" style="1" customWidth="1"/>
    <col min="5" max="5" width="11.33203125" style="1" customWidth="1"/>
    <col min="6" max="9" width="9.109375" style="1"/>
    <col min="10" max="10" width="34.6640625" style="1" customWidth="1"/>
    <col min="11" max="11" width="10.44140625" style="6" bestFit="1" customWidth="1"/>
    <col min="12" max="42" width="9.109375" style="7"/>
    <col min="43" max="16384" width="9.109375" style="1"/>
  </cols>
  <sheetData>
    <row r="1" spans="1:42" ht="25.8" customHeight="1" x14ac:dyDescent="0.3">
      <c r="A1" s="358" t="s">
        <v>318</v>
      </c>
      <c r="B1" s="358"/>
      <c r="C1" s="358"/>
      <c r="D1" s="358"/>
      <c r="E1" s="358"/>
      <c r="F1" s="358"/>
      <c r="G1" s="358"/>
      <c r="H1" s="358"/>
      <c r="I1" s="358"/>
      <c r="J1" s="358"/>
    </row>
    <row r="2" spans="1:42" ht="32.4" customHeight="1" x14ac:dyDescent="0.3">
      <c r="A2" s="340" t="s">
        <v>0</v>
      </c>
      <c r="B2" s="340"/>
      <c r="C2" s="340"/>
      <c r="D2" s="340"/>
      <c r="E2" s="340"/>
      <c r="F2" s="340"/>
      <c r="G2" s="340"/>
      <c r="H2" s="340"/>
      <c r="I2" s="340"/>
      <c r="J2" s="340"/>
      <c r="K2" s="5"/>
      <c r="L2" s="11"/>
      <c r="M2" s="11"/>
      <c r="N2" s="11"/>
    </row>
    <row r="3" spans="1:42" ht="59.25" customHeight="1" x14ac:dyDescent="0.3">
      <c r="A3" s="348" t="s">
        <v>1</v>
      </c>
      <c r="B3" s="348"/>
      <c r="C3" s="348"/>
      <c r="D3" s="348"/>
      <c r="E3" s="348"/>
      <c r="F3" s="348"/>
      <c r="G3" s="348"/>
      <c r="H3" s="348"/>
      <c r="I3" s="348"/>
      <c r="J3" s="348"/>
      <c r="K3" s="22"/>
      <c r="L3" s="11"/>
      <c r="M3" s="11"/>
      <c r="N3" s="11"/>
    </row>
    <row r="4" spans="1:42" x14ac:dyDescent="0.3">
      <c r="A4" s="54" t="s">
        <v>2</v>
      </c>
      <c r="B4" s="360" t="s">
        <v>319</v>
      </c>
      <c r="C4" s="360"/>
      <c r="D4" s="360"/>
      <c r="E4" s="360"/>
      <c r="F4" s="360"/>
      <c r="G4" s="360"/>
      <c r="H4" s="360"/>
      <c r="I4" s="360"/>
      <c r="J4" s="360"/>
      <c r="K4" s="12"/>
      <c r="L4" s="11"/>
      <c r="M4" s="11"/>
      <c r="N4" s="11"/>
    </row>
    <row r="5" spans="1:42" x14ac:dyDescent="0.3">
      <c r="A5" s="54" t="s">
        <v>2</v>
      </c>
      <c r="B5" s="348" t="s">
        <v>320</v>
      </c>
      <c r="C5" s="348"/>
      <c r="D5" s="348"/>
      <c r="E5" s="348"/>
      <c r="F5" s="348"/>
      <c r="G5" s="348"/>
      <c r="H5" s="348"/>
      <c r="I5" s="348"/>
      <c r="J5" s="348"/>
      <c r="K5" s="22"/>
      <c r="L5" s="11"/>
      <c r="M5" s="11"/>
      <c r="N5" s="11"/>
    </row>
    <row r="6" spans="1:42" ht="81.75" customHeight="1" x14ac:dyDescent="0.3">
      <c r="A6" s="54" t="s">
        <v>3</v>
      </c>
      <c r="B6" s="349" t="s">
        <v>4</v>
      </c>
      <c r="C6" s="349"/>
      <c r="D6" s="349"/>
      <c r="E6" s="349"/>
      <c r="F6" s="349"/>
      <c r="G6" s="349"/>
      <c r="H6" s="349"/>
      <c r="I6" s="349"/>
      <c r="J6" s="349"/>
      <c r="K6" s="22"/>
      <c r="L6" s="11"/>
      <c r="M6" s="11"/>
      <c r="N6" s="11" t="s">
        <v>3</v>
      </c>
    </row>
    <row r="7" spans="1:42" ht="32.4" customHeight="1" x14ac:dyDescent="0.3">
      <c r="A7" s="54"/>
      <c r="B7" s="351" t="s">
        <v>327</v>
      </c>
      <c r="C7" s="351"/>
      <c r="D7" s="351"/>
      <c r="E7" s="351"/>
      <c r="F7" s="351"/>
      <c r="G7" s="351"/>
      <c r="H7" s="351"/>
      <c r="I7" s="351"/>
      <c r="J7" s="351"/>
      <c r="K7" s="22"/>
      <c r="L7" s="11"/>
      <c r="M7" s="11"/>
      <c r="N7" s="11"/>
    </row>
    <row r="8" spans="1:42" ht="16.95" customHeight="1" x14ac:dyDescent="0.3">
      <c r="A8" s="54" t="s">
        <v>2</v>
      </c>
      <c r="B8" s="350" t="s">
        <v>321</v>
      </c>
      <c r="C8" s="350"/>
      <c r="D8" s="350"/>
      <c r="E8" s="350"/>
      <c r="F8" s="350"/>
      <c r="G8" s="350"/>
      <c r="H8" s="350"/>
      <c r="I8" s="350"/>
      <c r="J8" s="350"/>
      <c r="K8" s="22"/>
      <c r="L8" s="11"/>
      <c r="M8" s="11"/>
      <c r="N8" s="11"/>
    </row>
    <row r="9" spans="1:42" ht="85.5" customHeight="1" x14ac:dyDescent="0.3">
      <c r="A9" s="54"/>
      <c r="B9" s="350" t="s">
        <v>5</v>
      </c>
      <c r="C9" s="350"/>
      <c r="D9" s="350"/>
      <c r="E9" s="350"/>
      <c r="F9" s="350"/>
      <c r="G9" s="350"/>
      <c r="H9" s="350"/>
      <c r="I9" s="350"/>
      <c r="J9" s="350"/>
      <c r="K9" s="22"/>
      <c r="L9" s="11"/>
      <c r="M9" s="11"/>
      <c r="N9" s="11"/>
    </row>
    <row r="10" spans="1:42" ht="71.400000000000006" customHeight="1" x14ac:dyDescent="0.3">
      <c r="A10" s="54" t="s">
        <v>2</v>
      </c>
      <c r="B10" s="351" t="s">
        <v>322</v>
      </c>
      <c r="C10" s="351"/>
      <c r="D10" s="351"/>
      <c r="E10" s="351"/>
      <c r="F10" s="351"/>
      <c r="G10" s="351"/>
      <c r="H10" s="351"/>
      <c r="I10" s="351"/>
      <c r="J10" s="351"/>
      <c r="K10" s="22"/>
      <c r="L10" s="11"/>
      <c r="M10" s="11"/>
      <c r="N10" s="11"/>
    </row>
    <row r="11" spans="1:42" x14ac:dyDescent="0.3">
      <c r="A11" s="55" t="s">
        <v>2</v>
      </c>
      <c r="B11" s="360" t="s">
        <v>323</v>
      </c>
      <c r="C11" s="360"/>
      <c r="D11" s="360"/>
      <c r="E11" s="360"/>
      <c r="F11" s="360"/>
      <c r="G11" s="360"/>
      <c r="H11" s="360"/>
      <c r="I11" s="360"/>
      <c r="J11" s="360"/>
      <c r="K11" s="5"/>
      <c r="L11" s="11"/>
      <c r="M11" s="11"/>
      <c r="N11" s="11"/>
    </row>
    <row r="12" spans="1:42" ht="33.6" customHeight="1" x14ac:dyDescent="0.3">
      <c r="A12" s="55" t="s">
        <v>2</v>
      </c>
      <c r="B12" s="348" t="s">
        <v>324</v>
      </c>
      <c r="C12" s="348"/>
      <c r="D12" s="348"/>
      <c r="E12" s="348"/>
      <c r="F12" s="348"/>
      <c r="G12" s="348"/>
      <c r="H12" s="348"/>
      <c r="I12" s="348"/>
      <c r="J12" s="348"/>
      <c r="K12" s="23"/>
      <c r="L12" s="11"/>
      <c r="M12" s="11"/>
      <c r="N12" s="11"/>
    </row>
    <row r="13" spans="1:42" x14ac:dyDescent="0.3">
      <c r="A13" s="55" t="s">
        <v>3</v>
      </c>
      <c r="B13" s="360" t="s">
        <v>3</v>
      </c>
      <c r="C13" s="360"/>
      <c r="D13" s="360"/>
      <c r="E13" s="360"/>
      <c r="F13" s="360"/>
      <c r="G13" s="360"/>
      <c r="H13" s="360"/>
      <c r="I13" s="360"/>
      <c r="J13" s="360"/>
      <c r="K13" s="52"/>
      <c r="L13" s="53"/>
      <c r="M13" s="53"/>
      <c r="N13" s="53"/>
    </row>
    <row r="14" spans="1:42" ht="22.5" customHeight="1" x14ac:dyDescent="0.3">
      <c r="A14" s="55" t="s">
        <v>6</v>
      </c>
      <c r="B14" s="21"/>
      <c r="C14" s="21"/>
      <c r="D14" s="21"/>
      <c r="E14" s="21"/>
      <c r="F14" s="21"/>
      <c r="G14" s="21"/>
      <c r="H14" s="21"/>
      <c r="I14" s="21"/>
      <c r="J14" s="21"/>
      <c r="K14" s="5"/>
      <c r="L14" s="11"/>
      <c r="M14" s="11"/>
      <c r="N14" s="11"/>
    </row>
    <row r="15" spans="1:42" s="2" customFormat="1" ht="27" customHeight="1" thickBot="1" x14ac:dyDescent="0.35">
      <c r="A15" s="341" t="s">
        <v>7</v>
      </c>
      <c r="B15" s="341"/>
      <c r="C15" s="341"/>
      <c r="D15" s="341"/>
      <c r="E15" s="341"/>
      <c r="F15" s="341"/>
      <c r="G15" s="341"/>
      <c r="H15" s="341"/>
      <c r="I15" s="341"/>
      <c r="J15" s="341"/>
      <c r="K15" s="13"/>
      <c r="L15" s="14"/>
      <c r="M15" s="14"/>
      <c r="N15" s="14"/>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row>
    <row r="16" spans="1:42" x14ac:dyDescent="0.3">
      <c r="A16" s="316" t="s">
        <v>8</v>
      </c>
      <c r="B16" s="317"/>
      <c r="C16" s="317"/>
      <c r="D16" s="318"/>
      <c r="E16" s="8" t="s">
        <v>9</v>
      </c>
      <c r="F16" s="344" t="s">
        <v>10</v>
      </c>
      <c r="G16" s="344"/>
      <c r="H16" s="344"/>
      <c r="I16" s="344"/>
      <c r="J16" s="345"/>
      <c r="K16" s="5"/>
      <c r="L16" s="11"/>
      <c r="M16" s="11"/>
      <c r="N16" s="11"/>
    </row>
    <row r="17" spans="1:14" x14ac:dyDescent="0.3">
      <c r="A17" s="342" t="s">
        <v>11</v>
      </c>
      <c r="B17" s="343"/>
      <c r="C17" s="343"/>
      <c r="D17" s="343"/>
      <c r="E17" s="3" t="s">
        <v>12</v>
      </c>
      <c r="F17" s="346" t="s">
        <v>13</v>
      </c>
      <c r="G17" s="346"/>
      <c r="H17" s="346"/>
      <c r="I17" s="346"/>
      <c r="J17" s="347"/>
      <c r="K17" s="5"/>
      <c r="L17" s="11"/>
      <c r="M17" s="11"/>
      <c r="N17" s="11"/>
    </row>
    <row r="18" spans="1:14" x14ac:dyDescent="0.3">
      <c r="A18" s="342" t="s">
        <v>14</v>
      </c>
      <c r="B18" s="343"/>
      <c r="C18" s="343"/>
      <c r="D18" s="343"/>
      <c r="E18" s="3" t="s">
        <v>15</v>
      </c>
      <c r="F18" s="346" t="s">
        <v>16</v>
      </c>
      <c r="G18" s="346"/>
      <c r="H18" s="346"/>
      <c r="I18" s="346"/>
      <c r="J18" s="347"/>
      <c r="K18" s="5"/>
      <c r="L18" s="11"/>
      <c r="M18" s="11"/>
      <c r="N18" s="11"/>
    </row>
    <row r="19" spans="1:14" x14ac:dyDescent="0.3">
      <c r="A19" s="342" t="s">
        <v>17</v>
      </c>
      <c r="B19" s="343"/>
      <c r="C19" s="343"/>
      <c r="D19" s="343"/>
      <c r="E19" s="3" t="s">
        <v>18</v>
      </c>
      <c r="F19" s="346" t="s">
        <v>19</v>
      </c>
      <c r="G19" s="346"/>
      <c r="H19" s="346"/>
      <c r="I19" s="346"/>
      <c r="J19" s="347"/>
      <c r="K19" s="5"/>
      <c r="L19" s="11"/>
      <c r="M19" s="11"/>
      <c r="N19" s="11"/>
    </row>
    <row r="20" spans="1:14" x14ac:dyDescent="0.3">
      <c r="A20" s="353" t="s">
        <v>20</v>
      </c>
      <c r="B20" s="354"/>
      <c r="C20" s="354"/>
      <c r="D20" s="354"/>
      <c r="E20" s="51" t="s">
        <v>21</v>
      </c>
      <c r="F20" s="365" t="s">
        <v>22</v>
      </c>
      <c r="G20" s="365"/>
      <c r="H20" s="365"/>
      <c r="I20" s="365"/>
      <c r="J20" s="366"/>
      <c r="K20" s="5"/>
      <c r="L20" s="11"/>
      <c r="M20" s="11"/>
      <c r="N20" s="11"/>
    </row>
    <row r="21" spans="1:14" x14ac:dyDescent="0.3">
      <c r="A21" s="342" t="s">
        <v>23</v>
      </c>
      <c r="B21" s="343"/>
      <c r="C21" s="343"/>
      <c r="D21" s="343"/>
      <c r="E21" s="3" t="s">
        <v>24</v>
      </c>
      <c r="F21" s="346" t="s">
        <v>25</v>
      </c>
      <c r="G21" s="346"/>
      <c r="H21" s="346"/>
      <c r="I21" s="346"/>
      <c r="J21" s="347"/>
      <c r="K21" s="5"/>
      <c r="L21" s="11"/>
      <c r="M21" s="11"/>
      <c r="N21" s="11"/>
    </row>
    <row r="22" spans="1:14" x14ac:dyDescent="0.3">
      <c r="A22" s="342" t="s">
        <v>23</v>
      </c>
      <c r="B22" s="343"/>
      <c r="C22" s="343"/>
      <c r="D22" s="343"/>
      <c r="E22" s="3" t="s">
        <v>26</v>
      </c>
      <c r="F22" s="346" t="s">
        <v>27</v>
      </c>
      <c r="G22" s="346"/>
      <c r="H22" s="346"/>
      <c r="I22" s="346"/>
      <c r="J22" s="347"/>
      <c r="K22" s="5"/>
      <c r="L22" s="11"/>
      <c r="M22" s="11"/>
      <c r="N22" s="11"/>
    </row>
    <row r="23" spans="1:14" x14ac:dyDescent="0.3">
      <c r="A23" s="342" t="s">
        <v>23</v>
      </c>
      <c r="B23" s="343"/>
      <c r="C23" s="343"/>
      <c r="D23" s="343"/>
      <c r="E23" s="3" t="s">
        <v>28</v>
      </c>
      <c r="F23" s="346" t="s">
        <v>29</v>
      </c>
      <c r="G23" s="346"/>
      <c r="H23" s="346"/>
      <c r="I23" s="346"/>
      <c r="J23" s="347"/>
      <c r="K23" s="5"/>
      <c r="L23" s="11"/>
      <c r="M23" s="11"/>
      <c r="N23" s="11"/>
    </row>
    <row r="24" spans="1:14" x14ac:dyDescent="0.3">
      <c r="A24" s="342" t="s">
        <v>23</v>
      </c>
      <c r="B24" s="343"/>
      <c r="C24" s="343"/>
      <c r="D24" s="343"/>
      <c r="E24" s="3" t="s">
        <v>30</v>
      </c>
      <c r="F24" s="346" t="s">
        <v>31</v>
      </c>
      <c r="G24" s="346"/>
      <c r="H24" s="346"/>
      <c r="I24" s="346"/>
      <c r="J24" s="347"/>
      <c r="K24" s="5"/>
      <c r="L24" s="11"/>
      <c r="M24" s="11"/>
      <c r="N24" s="11"/>
    </row>
    <row r="25" spans="1:14" ht="16.2" thickBot="1" x14ac:dyDescent="0.35">
      <c r="A25" s="357" t="s">
        <v>23</v>
      </c>
      <c r="B25" s="355"/>
      <c r="C25" s="355"/>
      <c r="D25" s="355"/>
      <c r="E25" s="4" t="s">
        <v>32</v>
      </c>
      <c r="F25" s="355" t="s">
        <v>33</v>
      </c>
      <c r="G25" s="355"/>
      <c r="H25" s="355"/>
      <c r="I25" s="355"/>
      <c r="J25" s="356"/>
      <c r="K25" s="16"/>
      <c r="L25" s="17"/>
      <c r="M25" s="17"/>
      <c r="N25" s="17"/>
    </row>
    <row r="26" spans="1:14" s="20" customFormat="1" x14ac:dyDescent="0.3">
      <c r="B26" s="359"/>
      <c r="C26" s="359"/>
      <c r="D26" s="359"/>
      <c r="E26" s="359"/>
      <c r="F26" s="359"/>
      <c r="G26" s="359"/>
      <c r="H26" s="359"/>
      <c r="I26" s="359"/>
      <c r="J26" s="359"/>
      <c r="K26" s="18"/>
      <c r="L26" s="19"/>
      <c r="M26" s="19"/>
      <c r="N26" s="19"/>
    </row>
    <row r="27" spans="1:14" ht="16.2" thickBot="1" x14ac:dyDescent="0.35">
      <c r="A27" s="337" t="s">
        <v>34</v>
      </c>
      <c r="B27" s="337"/>
      <c r="C27" s="337"/>
      <c r="D27" s="337"/>
      <c r="E27" s="337"/>
      <c r="F27" s="337"/>
      <c r="G27" s="337"/>
      <c r="H27" s="337"/>
      <c r="I27" s="337"/>
      <c r="J27" s="337"/>
      <c r="K27" s="5"/>
      <c r="L27" s="11"/>
      <c r="M27" s="11"/>
      <c r="N27" s="11"/>
    </row>
    <row r="28" spans="1:14" ht="16.2" thickBot="1" x14ac:dyDescent="0.35">
      <c r="A28" s="316" t="s">
        <v>8</v>
      </c>
      <c r="B28" s="317"/>
      <c r="C28" s="317"/>
      <c r="D28" s="318"/>
      <c r="E28" s="9" t="s">
        <v>9</v>
      </c>
      <c r="F28" s="363" t="s">
        <v>10</v>
      </c>
      <c r="G28" s="363"/>
      <c r="H28" s="363"/>
      <c r="I28" s="363"/>
      <c r="J28" s="364"/>
      <c r="K28" s="5"/>
      <c r="L28" s="11"/>
      <c r="M28" s="11"/>
      <c r="N28" s="11"/>
    </row>
    <row r="29" spans="1:14" x14ac:dyDescent="0.3">
      <c r="A29" s="338" t="s">
        <v>35</v>
      </c>
      <c r="B29" s="339"/>
      <c r="C29" s="339"/>
      <c r="D29" s="339"/>
      <c r="E29" s="117" t="s">
        <v>36</v>
      </c>
      <c r="F29" s="361" t="s">
        <v>37</v>
      </c>
      <c r="G29" s="361"/>
      <c r="H29" s="361"/>
      <c r="I29" s="361"/>
      <c r="J29" s="362"/>
      <c r="K29" s="5"/>
      <c r="L29" s="11"/>
      <c r="M29" s="11"/>
      <c r="N29" s="11"/>
    </row>
    <row r="30" spans="1:14" x14ac:dyDescent="0.3">
      <c r="A30" s="338" t="s">
        <v>38</v>
      </c>
      <c r="B30" s="339"/>
      <c r="C30" s="339"/>
      <c r="D30" s="339"/>
      <c r="E30" s="118" t="s">
        <v>39</v>
      </c>
      <c r="F30" s="339" t="s">
        <v>40</v>
      </c>
      <c r="G30" s="339"/>
      <c r="H30" s="339"/>
      <c r="I30" s="339"/>
      <c r="J30" s="352"/>
      <c r="K30" s="5"/>
      <c r="L30" s="11"/>
      <c r="M30" s="11"/>
      <c r="N30" s="11"/>
    </row>
    <row r="31" spans="1:14" ht="46.5" customHeight="1" x14ac:dyDescent="0.3">
      <c r="A31" s="332" t="s">
        <v>41</v>
      </c>
      <c r="B31" s="329"/>
      <c r="C31" s="329"/>
      <c r="D31" s="329"/>
      <c r="E31" s="118" t="s">
        <v>42</v>
      </c>
      <c r="F31" s="329" t="s">
        <v>43</v>
      </c>
      <c r="G31" s="330"/>
      <c r="H31" s="330"/>
      <c r="I31" s="330"/>
      <c r="J31" s="331"/>
      <c r="K31" s="5"/>
      <c r="L31" s="11"/>
      <c r="M31" s="11"/>
      <c r="N31" s="11"/>
    </row>
    <row r="32" spans="1:14" x14ac:dyDescent="0.3">
      <c r="A32" s="338" t="s">
        <v>44</v>
      </c>
      <c r="B32" s="339"/>
      <c r="C32" s="339"/>
      <c r="D32" s="339"/>
      <c r="E32" s="118" t="s">
        <v>45</v>
      </c>
      <c r="F32" s="339" t="s">
        <v>46</v>
      </c>
      <c r="G32" s="339"/>
      <c r="H32" s="339"/>
      <c r="I32" s="339"/>
      <c r="J32" s="352"/>
      <c r="K32" s="5"/>
      <c r="L32" s="11"/>
      <c r="M32" s="11"/>
      <c r="N32" s="11"/>
    </row>
    <row r="33" spans="1:15" ht="31.5" customHeight="1" x14ac:dyDescent="0.3">
      <c r="A33" s="332" t="s">
        <v>47</v>
      </c>
      <c r="B33" s="329"/>
      <c r="C33" s="329"/>
      <c r="D33" s="329"/>
      <c r="E33" s="118" t="s">
        <v>48</v>
      </c>
      <c r="F33" s="329" t="s">
        <v>49</v>
      </c>
      <c r="G33" s="330"/>
      <c r="H33" s="330"/>
      <c r="I33" s="330"/>
      <c r="J33" s="331"/>
      <c r="K33" s="5"/>
      <c r="L33" s="11"/>
      <c r="M33" s="11"/>
      <c r="N33" s="11"/>
    </row>
    <row r="34" spans="1:15" x14ac:dyDescent="0.3">
      <c r="A34" s="338" t="s">
        <v>50</v>
      </c>
      <c r="B34" s="339"/>
      <c r="C34" s="339"/>
      <c r="D34" s="339"/>
      <c r="E34" s="118" t="s">
        <v>51</v>
      </c>
      <c r="F34" s="339" t="s">
        <v>52</v>
      </c>
      <c r="G34" s="339"/>
      <c r="H34" s="339"/>
      <c r="I34" s="339"/>
      <c r="J34" s="352"/>
      <c r="K34" s="5"/>
      <c r="L34" s="11"/>
      <c r="M34" s="11"/>
      <c r="N34" s="11"/>
    </row>
    <row r="35" spans="1:15" x14ac:dyDescent="0.3">
      <c r="A35" s="338" t="s">
        <v>53</v>
      </c>
      <c r="B35" s="339"/>
      <c r="C35" s="339"/>
      <c r="D35" s="339"/>
      <c r="E35" s="118" t="s">
        <v>54</v>
      </c>
      <c r="F35" s="339" t="s">
        <v>55</v>
      </c>
      <c r="G35" s="339"/>
      <c r="H35" s="339"/>
      <c r="I35" s="339"/>
      <c r="J35" s="352"/>
      <c r="K35" s="5"/>
      <c r="L35" s="11"/>
      <c r="M35" s="11"/>
      <c r="N35" s="11"/>
    </row>
    <row r="36" spans="1:15" x14ac:dyDescent="0.3">
      <c r="A36" s="338" t="s">
        <v>56</v>
      </c>
      <c r="B36" s="339"/>
      <c r="C36" s="339"/>
      <c r="D36" s="339"/>
      <c r="E36" s="118" t="s">
        <v>57</v>
      </c>
      <c r="F36" s="339" t="s">
        <v>58</v>
      </c>
      <c r="G36" s="339"/>
      <c r="H36" s="339"/>
      <c r="I36" s="339"/>
      <c r="J36" s="352"/>
      <c r="K36" s="5"/>
      <c r="L36" s="11"/>
      <c r="M36" s="11"/>
      <c r="N36" s="11"/>
    </row>
    <row r="37" spans="1:15" ht="34.950000000000003" customHeight="1" x14ac:dyDescent="0.3">
      <c r="A37" s="332" t="s">
        <v>59</v>
      </c>
      <c r="B37" s="329"/>
      <c r="C37" s="329"/>
      <c r="D37" s="329"/>
      <c r="E37" s="118" t="s">
        <v>60</v>
      </c>
      <c r="F37" s="329" t="s">
        <v>61</v>
      </c>
      <c r="G37" s="330"/>
      <c r="H37" s="330"/>
      <c r="I37" s="330"/>
      <c r="J37" s="331"/>
      <c r="K37" s="5"/>
      <c r="L37" s="11"/>
      <c r="M37" s="11"/>
      <c r="N37" s="11"/>
    </row>
    <row r="38" spans="1:15" ht="31.5" customHeight="1" x14ac:dyDescent="0.3">
      <c r="A38" s="332" t="s">
        <v>59</v>
      </c>
      <c r="B38" s="329"/>
      <c r="C38" s="329"/>
      <c r="D38" s="329"/>
      <c r="E38" s="118" t="s">
        <v>62</v>
      </c>
      <c r="F38" s="329" t="s">
        <v>49</v>
      </c>
      <c r="G38" s="330"/>
      <c r="H38" s="330"/>
      <c r="I38" s="330"/>
      <c r="J38" s="331"/>
      <c r="K38" s="5"/>
      <c r="L38" s="11"/>
      <c r="M38" s="11"/>
      <c r="N38" s="11"/>
    </row>
    <row r="39" spans="1:15" ht="15.75" customHeight="1" x14ac:dyDescent="0.3">
      <c r="A39" s="333" t="s">
        <v>63</v>
      </c>
      <c r="B39" s="334"/>
      <c r="C39" s="334"/>
      <c r="D39" s="334"/>
      <c r="E39" s="119" t="s">
        <v>64</v>
      </c>
      <c r="F39" s="329" t="s">
        <v>65</v>
      </c>
      <c r="G39" s="330"/>
      <c r="H39" s="330"/>
      <c r="I39" s="330"/>
      <c r="J39" s="331"/>
      <c r="K39" s="5"/>
      <c r="L39" s="11"/>
      <c r="M39" s="11"/>
      <c r="N39" s="11"/>
    </row>
    <row r="40" spans="1:15" ht="33" customHeight="1" thickBot="1" x14ac:dyDescent="0.35">
      <c r="A40" s="335" t="s">
        <v>66</v>
      </c>
      <c r="B40" s="336"/>
      <c r="C40" s="336"/>
      <c r="D40" s="336"/>
      <c r="E40" s="120" t="s">
        <v>67</v>
      </c>
      <c r="F40" s="321" t="s">
        <v>68</v>
      </c>
      <c r="G40" s="321"/>
      <c r="H40" s="321"/>
      <c r="I40" s="321"/>
      <c r="J40" s="322"/>
      <c r="K40" s="5"/>
      <c r="L40" s="11"/>
      <c r="M40" s="11"/>
      <c r="N40" s="11"/>
      <c r="O40" s="7" t="s">
        <v>3</v>
      </c>
    </row>
    <row r="41" spans="1:15" s="7" customFormat="1" x14ac:dyDescent="0.3">
      <c r="B41" s="5"/>
      <c r="C41" s="5"/>
      <c r="D41" s="5"/>
      <c r="E41" s="56"/>
      <c r="F41" s="5"/>
      <c r="G41" s="5"/>
      <c r="H41" s="5"/>
      <c r="I41" s="5"/>
      <c r="J41" s="5"/>
      <c r="K41" s="5"/>
      <c r="L41" s="11"/>
      <c r="M41" s="11"/>
      <c r="N41" s="11"/>
    </row>
    <row r="42" spans="1:15" ht="16.2" thickBot="1" x14ac:dyDescent="0.35">
      <c r="A42" s="337" t="s">
        <v>69</v>
      </c>
      <c r="B42" s="337"/>
      <c r="C42" s="337"/>
      <c r="D42" s="337"/>
      <c r="E42" s="337"/>
      <c r="F42" s="337"/>
      <c r="G42" s="337"/>
      <c r="H42" s="337"/>
      <c r="I42" s="337"/>
      <c r="J42" s="337"/>
      <c r="K42" s="5"/>
      <c r="L42" s="11"/>
      <c r="M42" s="11"/>
      <c r="N42" s="11"/>
    </row>
    <row r="43" spans="1:15" x14ac:dyDescent="0.3">
      <c r="A43" s="316" t="s">
        <v>8</v>
      </c>
      <c r="B43" s="317"/>
      <c r="C43" s="317"/>
      <c r="D43" s="318"/>
      <c r="E43" s="10" t="s">
        <v>9</v>
      </c>
      <c r="F43" s="327" t="s">
        <v>10</v>
      </c>
      <c r="G43" s="327"/>
      <c r="H43" s="327"/>
      <c r="I43" s="327"/>
      <c r="J43" s="328"/>
      <c r="K43" s="5"/>
      <c r="L43" s="11"/>
      <c r="M43" s="11"/>
      <c r="N43" s="11"/>
    </row>
    <row r="44" spans="1:15" ht="47.25" customHeight="1" x14ac:dyDescent="0.3">
      <c r="A44" s="323" t="s">
        <v>70</v>
      </c>
      <c r="B44" s="324"/>
      <c r="C44" s="324"/>
      <c r="D44" s="324"/>
      <c r="E44" s="119" t="s">
        <v>71</v>
      </c>
      <c r="F44" s="329" t="s">
        <v>72</v>
      </c>
      <c r="G44" s="330"/>
      <c r="H44" s="330"/>
      <c r="I44" s="330"/>
      <c r="J44" s="331"/>
      <c r="K44" s="5"/>
      <c r="L44" s="11"/>
      <c r="M44" s="11"/>
      <c r="N44" s="11"/>
    </row>
    <row r="45" spans="1:15" x14ac:dyDescent="0.3">
      <c r="A45" s="323" t="s">
        <v>73</v>
      </c>
      <c r="B45" s="324"/>
      <c r="C45" s="324"/>
      <c r="D45" s="324"/>
      <c r="E45" s="119" t="s">
        <v>74</v>
      </c>
      <c r="F45" s="329" t="s">
        <v>75</v>
      </c>
      <c r="G45" s="330"/>
      <c r="H45" s="330"/>
      <c r="I45" s="330"/>
      <c r="J45" s="331"/>
      <c r="K45" s="5"/>
      <c r="L45" s="11"/>
      <c r="M45" s="11"/>
      <c r="N45" s="11"/>
    </row>
    <row r="46" spans="1:15" ht="18" customHeight="1" x14ac:dyDescent="0.3">
      <c r="A46" s="323" t="s">
        <v>70</v>
      </c>
      <c r="B46" s="324"/>
      <c r="C46" s="324"/>
      <c r="D46" s="324"/>
      <c r="E46" s="119" t="s">
        <v>76</v>
      </c>
      <c r="F46" s="329" t="s">
        <v>77</v>
      </c>
      <c r="G46" s="330"/>
      <c r="H46" s="330"/>
      <c r="I46" s="330"/>
      <c r="J46" s="331"/>
      <c r="K46" s="5"/>
      <c r="L46" s="11"/>
      <c r="M46" s="11"/>
      <c r="N46" s="11"/>
    </row>
    <row r="47" spans="1:15" ht="16.2" thickBot="1" x14ac:dyDescent="0.35">
      <c r="A47" s="325" t="s">
        <v>78</v>
      </c>
      <c r="B47" s="326"/>
      <c r="C47" s="326"/>
      <c r="D47" s="326"/>
      <c r="E47" s="120" t="s">
        <v>79</v>
      </c>
      <c r="F47" s="321" t="s">
        <v>80</v>
      </c>
      <c r="G47" s="321"/>
      <c r="H47" s="321"/>
      <c r="I47" s="321"/>
      <c r="J47" s="322"/>
      <c r="K47" s="5"/>
      <c r="L47" s="11"/>
      <c r="M47" s="11"/>
      <c r="N47" s="11"/>
    </row>
    <row r="48" spans="1:15" s="7" customFormat="1" x14ac:dyDescent="0.3">
      <c r="B48" s="5"/>
      <c r="C48" s="5"/>
      <c r="D48" s="5"/>
      <c r="E48" s="56"/>
      <c r="F48" s="5"/>
      <c r="G48" s="5"/>
      <c r="H48" s="5"/>
      <c r="I48" s="5"/>
      <c r="J48" s="5"/>
      <c r="K48" s="5"/>
      <c r="L48" s="11"/>
      <c r="M48" s="11"/>
      <c r="N48" s="11"/>
    </row>
    <row r="49" spans="1:14" ht="16.2" thickBot="1" x14ac:dyDescent="0.35">
      <c r="A49" s="315" t="s">
        <v>81</v>
      </c>
      <c r="B49" s="315"/>
      <c r="C49" s="315"/>
      <c r="D49" s="315"/>
      <c r="E49" s="315"/>
      <c r="F49" s="315"/>
      <c r="G49" s="315"/>
      <c r="H49" s="315"/>
      <c r="I49" s="315"/>
      <c r="J49" s="315"/>
      <c r="K49" s="5"/>
      <c r="L49" s="11"/>
      <c r="M49" s="11"/>
      <c r="N49" s="11"/>
    </row>
    <row r="50" spans="1:14" x14ac:dyDescent="0.3">
      <c r="A50" s="316" t="s">
        <v>8</v>
      </c>
      <c r="B50" s="317"/>
      <c r="C50" s="317"/>
      <c r="D50" s="318"/>
      <c r="E50" s="10" t="s">
        <v>9</v>
      </c>
      <c r="F50" s="327" t="s">
        <v>10</v>
      </c>
      <c r="G50" s="327"/>
      <c r="H50" s="327"/>
      <c r="I50" s="327"/>
      <c r="J50" s="328"/>
      <c r="K50" s="5"/>
      <c r="L50" s="11"/>
      <c r="M50" s="11"/>
      <c r="N50" s="11"/>
    </row>
    <row r="51" spans="1:14" ht="33.75" customHeight="1" thickBot="1" x14ac:dyDescent="0.35">
      <c r="A51" s="319" t="s">
        <v>82</v>
      </c>
      <c r="B51" s="320"/>
      <c r="C51" s="320"/>
      <c r="D51" s="320"/>
      <c r="E51" s="121" t="s">
        <v>83</v>
      </c>
      <c r="F51" s="321" t="s">
        <v>84</v>
      </c>
      <c r="G51" s="321"/>
      <c r="H51" s="321"/>
      <c r="I51" s="321"/>
      <c r="J51" s="322"/>
      <c r="K51" s="5"/>
      <c r="L51" s="11"/>
      <c r="M51" s="11"/>
      <c r="N51" s="11"/>
    </row>
    <row r="52" spans="1:14" x14ac:dyDescent="0.3">
      <c r="B52" s="7"/>
      <c r="C52" s="7"/>
      <c r="D52" s="7"/>
      <c r="E52" s="7"/>
      <c r="F52" s="7"/>
      <c r="G52" s="7"/>
      <c r="H52" s="11"/>
      <c r="I52" s="11"/>
      <c r="J52" s="11"/>
    </row>
    <row r="53" spans="1:14" x14ac:dyDescent="0.3">
      <c r="B53" s="7"/>
      <c r="C53" s="7"/>
      <c r="D53" s="7"/>
      <c r="E53" s="7"/>
      <c r="F53" s="7"/>
      <c r="G53" s="7"/>
      <c r="H53" s="11"/>
      <c r="I53" s="11"/>
      <c r="J53" s="11"/>
    </row>
    <row r="54" spans="1:14" x14ac:dyDescent="0.3">
      <c r="B54" s="7"/>
      <c r="C54" s="7"/>
      <c r="D54" s="7"/>
      <c r="E54" s="7"/>
      <c r="F54" s="7"/>
      <c r="G54" s="7"/>
      <c r="H54" s="7"/>
      <c r="I54" s="7"/>
      <c r="J54" s="7"/>
    </row>
    <row r="55" spans="1:14" x14ac:dyDescent="0.3">
      <c r="B55" s="7"/>
      <c r="C55" s="7"/>
      <c r="D55" s="7"/>
      <c r="E55" s="7"/>
      <c r="F55" s="7"/>
      <c r="G55" s="7"/>
      <c r="H55" s="7"/>
      <c r="I55" s="7"/>
      <c r="J55" s="7"/>
    </row>
    <row r="56" spans="1:14" x14ac:dyDescent="0.3">
      <c r="B56" s="7"/>
      <c r="C56" s="7"/>
      <c r="D56" s="7"/>
      <c r="E56" s="7"/>
      <c r="F56" s="7"/>
      <c r="G56" s="7"/>
      <c r="H56" s="7"/>
      <c r="I56" s="7"/>
      <c r="J56" s="7"/>
    </row>
    <row r="57" spans="1:14" x14ac:dyDescent="0.3">
      <c r="B57" s="7"/>
      <c r="C57" s="7"/>
      <c r="D57" s="7"/>
      <c r="E57" s="7"/>
      <c r="F57" s="7"/>
      <c r="G57" s="7"/>
      <c r="H57" s="7"/>
      <c r="I57" s="7"/>
      <c r="J57" s="7"/>
    </row>
    <row r="58" spans="1:14" x14ac:dyDescent="0.3">
      <c r="B58" s="7"/>
      <c r="C58" s="7"/>
      <c r="D58" s="7"/>
      <c r="E58" s="7"/>
      <c r="F58" s="7"/>
      <c r="G58" s="7"/>
      <c r="H58" s="7"/>
      <c r="I58" s="7"/>
      <c r="J58" s="7"/>
    </row>
    <row r="59" spans="1:14" x14ac:dyDescent="0.3">
      <c r="B59" s="7"/>
      <c r="C59" s="7"/>
      <c r="D59" s="7"/>
      <c r="E59" s="7"/>
      <c r="F59" s="7"/>
      <c r="G59" s="7"/>
      <c r="H59" s="7"/>
      <c r="I59" s="7"/>
      <c r="J59" s="7"/>
    </row>
    <row r="60" spans="1:14" x14ac:dyDescent="0.3">
      <c r="B60" s="7"/>
      <c r="C60" s="7"/>
      <c r="D60" s="7"/>
      <c r="E60" s="7"/>
      <c r="F60" s="7"/>
      <c r="G60" s="7"/>
      <c r="H60" s="7"/>
      <c r="I60" s="7"/>
      <c r="J60" s="7"/>
    </row>
    <row r="61" spans="1:14" x14ac:dyDescent="0.3">
      <c r="B61" s="7"/>
      <c r="C61" s="7"/>
      <c r="D61" s="7"/>
      <c r="E61" s="7"/>
      <c r="F61" s="7"/>
      <c r="G61" s="7"/>
      <c r="H61" s="7"/>
      <c r="I61" s="7"/>
      <c r="J61" s="7"/>
    </row>
    <row r="62" spans="1:14" x14ac:dyDescent="0.3">
      <c r="B62" s="7"/>
      <c r="C62" s="7"/>
      <c r="D62" s="7"/>
      <c r="E62" s="7"/>
      <c r="F62" s="7"/>
      <c r="G62" s="7"/>
      <c r="H62" s="7"/>
      <c r="I62" s="7"/>
      <c r="J62" s="7"/>
    </row>
    <row r="63" spans="1:14" x14ac:dyDescent="0.3">
      <c r="B63" s="7"/>
      <c r="C63" s="7"/>
      <c r="D63" s="7"/>
      <c r="E63" s="7"/>
      <c r="F63" s="7"/>
      <c r="G63" s="7"/>
      <c r="H63" s="7"/>
      <c r="I63" s="7"/>
      <c r="J63" s="7"/>
    </row>
    <row r="64" spans="1:14" x14ac:dyDescent="0.3">
      <c r="B64" s="7"/>
      <c r="C64" s="7"/>
      <c r="D64" s="7"/>
      <c r="E64" s="7"/>
      <c r="F64" s="7"/>
      <c r="G64" s="7"/>
      <c r="H64" s="7"/>
      <c r="I64" s="7"/>
      <c r="J64" s="7"/>
    </row>
    <row r="65" spans="2:10" x14ac:dyDescent="0.3">
      <c r="B65" s="7"/>
      <c r="C65" s="7"/>
      <c r="D65" s="7"/>
      <c r="E65" s="7"/>
      <c r="F65" s="7"/>
      <c r="G65" s="7"/>
      <c r="H65" s="7"/>
      <c r="I65" s="7"/>
      <c r="J65" s="7"/>
    </row>
    <row r="66" spans="2:10" x14ac:dyDescent="0.3">
      <c r="B66" s="7"/>
      <c r="C66" s="7"/>
      <c r="D66" s="7"/>
      <c r="E66" s="7"/>
      <c r="F66" s="7"/>
      <c r="G66" s="7"/>
      <c r="H66" s="7"/>
      <c r="I66" s="7"/>
      <c r="J66" s="7"/>
    </row>
    <row r="67" spans="2:10" x14ac:dyDescent="0.3">
      <c r="B67" s="7"/>
      <c r="C67" s="7"/>
      <c r="D67" s="7"/>
      <c r="E67" s="7"/>
      <c r="F67" s="7"/>
      <c r="G67" s="7"/>
      <c r="H67" s="7"/>
      <c r="I67" s="7"/>
      <c r="J67" s="7"/>
    </row>
    <row r="68" spans="2:10" x14ac:dyDescent="0.3">
      <c r="B68" s="7"/>
      <c r="C68" s="7"/>
      <c r="D68" s="7"/>
      <c r="E68" s="7"/>
      <c r="F68" s="7"/>
      <c r="G68" s="7"/>
      <c r="H68" s="7"/>
      <c r="I68" s="7"/>
      <c r="J68" s="7"/>
    </row>
    <row r="69" spans="2:10" x14ac:dyDescent="0.3">
      <c r="B69" s="7"/>
      <c r="C69" s="7"/>
      <c r="D69" s="7"/>
      <c r="E69" s="7"/>
      <c r="F69" s="7"/>
      <c r="G69" s="7"/>
      <c r="H69" s="7"/>
      <c r="I69" s="7"/>
      <c r="J69" s="7"/>
    </row>
    <row r="70" spans="2:10" x14ac:dyDescent="0.3">
      <c r="B70" s="7"/>
      <c r="C70" s="7"/>
      <c r="D70" s="7"/>
      <c r="E70" s="7"/>
      <c r="F70" s="7"/>
      <c r="G70" s="7"/>
      <c r="H70" s="7"/>
      <c r="I70" s="7"/>
      <c r="J70" s="7"/>
    </row>
    <row r="71" spans="2:10" x14ac:dyDescent="0.3">
      <c r="B71" s="7"/>
      <c r="C71" s="7"/>
      <c r="D71" s="7"/>
      <c r="E71" s="7"/>
      <c r="F71" s="7"/>
      <c r="G71" s="7"/>
      <c r="H71" s="7"/>
      <c r="I71" s="7"/>
      <c r="J71" s="7"/>
    </row>
    <row r="72" spans="2:10" x14ac:dyDescent="0.3">
      <c r="B72" s="7"/>
      <c r="C72" s="7"/>
      <c r="D72" s="7"/>
      <c r="E72" s="7"/>
      <c r="F72" s="7"/>
      <c r="G72" s="7"/>
      <c r="H72" s="7"/>
      <c r="I72" s="7"/>
      <c r="J72" s="7"/>
    </row>
    <row r="73" spans="2:10" x14ac:dyDescent="0.3">
      <c r="B73" s="7"/>
      <c r="C73" s="7"/>
      <c r="D73" s="7"/>
      <c r="E73" s="7"/>
      <c r="F73" s="7"/>
      <c r="G73" s="7"/>
      <c r="H73" s="7"/>
      <c r="I73" s="7"/>
      <c r="J73" s="7"/>
    </row>
    <row r="74" spans="2:10" x14ac:dyDescent="0.3">
      <c r="B74" s="7"/>
      <c r="C74" s="7"/>
      <c r="D74" s="7"/>
      <c r="E74" s="7"/>
      <c r="F74" s="7"/>
      <c r="G74" s="7"/>
      <c r="H74" s="7"/>
      <c r="I74" s="7"/>
      <c r="J74" s="7"/>
    </row>
    <row r="75" spans="2:10" x14ac:dyDescent="0.3">
      <c r="B75" s="7"/>
      <c r="C75" s="7"/>
      <c r="D75" s="7"/>
      <c r="E75" s="7"/>
      <c r="F75" s="7"/>
      <c r="G75" s="7"/>
      <c r="H75" s="7"/>
      <c r="I75" s="7"/>
      <c r="J75" s="7"/>
    </row>
    <row r="76" spans="2:10" x14ac:dyDescent="0.3">
      <c r="B76" s="7"/>
      <c r="C76" s="7"/>
      <c r="D76" s="7"/>
      <c r="E76" s="7"/>
      <c r="F76" s="7"/>
      <c r="G76" s="7"/>
      <c r="H76" s="7"/>
      <c r="I76" s="7"/>
      <c r="J76" s="7"/>
    </row>
    <row r="77" spans="2:10" x14ac:dyDescent="0.3">
      <c r="B77" s="7"/>
      <c r="C77" s="7"/>
      <c r="D77" s="7"/>
      <c r="E77" s="7"/>
      <c r="F77" s="7"/>
      <c r="G77" s="7"/>
      <c r="H77" s="7"/>
      <c r="I77" s="7"/>
      <c r="J77" s="7"/>
    </row>
    <row r="78" spans="2:10" x14ac:dyDescent="0.3">
      <c r="B78" s="7"/>
      <c r="C78" s="7"/>
      <c r="D78" s="7"/>
      <c r="E78" s="7"/>
      <c r="F78" s="7"/>
      <c r="G78" s="7"/>
      <c r="H78" s="7"/>
      <c r="I78" s="7"/>
      <c r="J78" s="7"/>
    </row>
    <row r="79" spans="2:10" x14ac:dyDescent="0.3">
      <c r="B79" s="7"/>
      <c r="C79" s="7"/>
      <c r="D79" s="7"/>
      <c r="E79" s="7"/>
      <c r="F79" s="7"/>
      <c r="G79" s="7"/>
      <c r="H79" s="7"/>
      <c r="I79" s="7"/>
      <c r="J79" s="7"/>
    </row>
    <row r="80" spans="2:10" x14ac:dyDescent="0.3">
      <c r="B80" s="7"/>
      <c r="C80" s="7"/>
      <c r="D80" s="7"/>
      <c r="E80" s="7"/>
      <c r="F80" s="7"/>
      <c r="G80" s="7"/>
      <c r="H80" s="7"/>
      <c r="I80" s="7"/>
      <c r="J80" s="7"/>
    </row>
    <row r="81" spans="2:10" x14ac:dyDescent="0.3">
      <c r="B81" s="7"/>
      <c r="C81" s="7"/>
      <c r="D81" s="7"/>
      <c r="E81" s="7"/>
      <c r="F81" s="7"/>
      <c r="G81" s="7"/>
      <c r="H81" s="7"/>
      <c r="I81" s="7"/>
      <c r="J81" s="7"/>
    </row>
    <row r="82" spans="2:10" x14ac:dyDescent="0.3">
      <c r="B82" s="7"/>
      <c r="C82" s="7"/>
      <c r="D82" s="7"/>
      <c r="E82" s="7"/>
      <c r="F82" s="7"/>
      <c r="G82" s="7"/>
      <c r="H82" s="7"/>
      <c r="I82" s="7"/>
      <c r="J82" s="7"/>
    </row>
    <row r="83" spans="2:10" x14ac:dyDescent="0.3">
      <c r="B83" s="7"/>
      <c r="C83" s="7"/>
      <c r="D83" s="7"/>
      <c r="E83" s="7"/>
      <c r="F83" s="7"/>
      <c r="G83" s="7"/>
      <c r="H83" s="7"/>
      <c r="I83" s="7"/>
      <c r="J83" s="7"/>
    </row>
    <row r="84" spans="2:10" x14ac:dyDescent="0.3">
      <c r="B84" s="7"/>
      <c r="C84" s="7"/>
      <c r="D84" s="7"/>
      <c r="E84" s="7"/>
      <c r="F84" s="7"/>
      <c r="G84" s="7"/>
      <c r="H84" s="7"/>
      <c r="I84" s="7"/>
      <c r="J84" s="7"/>
    </row>
    <row r="85" spans="2:10" x14ac:dyDescent="0.3">
      <c r="B85" s="7"/>
      <c r="C85" s="7"/>
      <c r="D85" s="7"/>
      <c r="E85" s="7"/>
      <c r="F85" s="7"/>
      <c r="G85" s="7"/>
      <c r="H85" s="7"/>
      <c r="I85" s="7"/>
      <c r="J85" s="7"/>
    </row>
    <row r="86" spans="2:10" x14ac:dyDescent="0.3">
      <c r="B86" s="7"/>
      <c r="C86" s="7"/>
      <c r="D86" s="7"/>
      <c r="E86" s="7"/>
      <c r="F86" s="7"/>
      <c r="G86" s="7"/>
      <c r="H86" s="7"/>
      <c r="I86" s="7"/>
      <c r="J86" s="7"/>
    </row>
    <row r="87" spans="2:10" x14ac:dyDescent="0.3">
      <c r="B87" s="7"/>
      <c r="C87" s="7"/>
      <c r="D87" s="7"/>
      <c r="E87" s="7"/>
      <c r="F87" s="7"/>
      <c r="G87" s="7"/>
      <c r="H87" s="7"/>
      <c r="I87" s="7"/>
      <c r="J87" s="7"/>
    </row>
    <row r="88" spans="2:10" x14ac:dyDescent="0.3">
      <c r="B88" s="7"/>
      <c r="C88" s="7"/>
      <c r="D88" s="7"/>
      <c r="E88" s="7"/>
      <c r="F88" s="7"/>
      <c r="G88" s="7"/>
      <c r="H88" s="7"/>
      <c r="I88" s="7"/>
      <c r="J88" s="7"/>
    </row>
    <row r="89" spans="2:10" x14ac:dyDescent="0.3">
      <c r="B89" s="7"/>
      <c r="C89" s="7"/>
      <c r="D89" s="7"/>
      <c r="E89" s="7"/>
      <c r="F89" s="7"/>
      <c r="G89" s="7"/>
      <c r="H89" s="7"/>
      <c r="I89" s="7"/>
      <c r="J89" s="7"/>
    </row>
    <row r="90" spans="2:10" x14ac:dyDescent="0.3">
      <c r="B90" s="7"/>
      <c r="C90" s="7"/>
      <c r="D90" s="7"/>
      <c r="E90" s="7"/>
      <c r="F90" s="7"/>
      <c r="G90" s="7"/>
      <c r="H90" s="7"/>
      <c r="I90" s="7"/>
      <c r="J90" s="7"/>
    </row>
    <row r="91" spans="2:10" x14ac:dyDescent="0.3">
      <c r="B91" s="7"/>
      <c r="C91" s="7"/>
      <c r="D91" s="7"/>
      <c r="E91" s="7"/>
      <c r="F91" s="7"/>
      <c r="G91" s="7"/>
      <c r="H91" s="7"/>
      <c r="I91" s="7"/>
      <c r="J91" s="7"/>
    </row>
    <row r="92" spans="2:10" x14ac:dyDescent="0.3">
      <c r="B92" s="7"/>
      <c r="C92" s="7"/>
      <c r="D92" s="7"/>
      <c r="E92" s="7"/>
      <c r="F92" s="7"/>
      <c r="G92" s="7"/>
      <c r="H92" s="7"/>
      <c r="I92" s="7"/>
      <c r="J92" s="7"/>
    </row>
    <row r="93" spans="2:10" x14ac:dyDescent="0.3">
      <c r="B93" s="7"/>
      <c r="C93" s="7"/>
      <c r="D93" s="7"/>
      <c r="E93" s="7"/>
      <c r="F93" s="7"/>
      <c r="G93" s="7"/>
      <c r="H93" s="7"/>
      <c r="I93" s="7"/>
      <c r="J93" s="7"/>
    </row>
    <row r="94" spans="2:10" x14ac:dyDescent="0.3">
      <c r="B94" s="7"/>
      <c r="C94" s="7"/>
      <c r="D94" s="7"/>
      <c r="E94" s="7"/>
      <c r="F94" s="7"/>
      <c r="G94" s="7"/>
      <c r="H94" s="7"/>
      <c r="I94" s="7"/>
      <c r="J94" s="7"/>
    </row>
    <row r="95" spans="2:10" x14ac:dyDescent="0.3">
      <c r="B95" s="7"/>
      <c r="C95" s="7"/>
      <c r="D95" s="7"/>
      <c r="E95" s="7"/>
      <c r="F95" s="7"/>
      <c r="G95" s="7"/>
      <c r="H95" s="7"/>
      <c r="I95" s="7"/>
      <c r="J95" s="7"/>
    </row>
    <row r="96" spans="2:10" x14ac:dyDescent="0.3">
      <c r="B96" s="7"/>
      <c r="C96" s="7"/>
      <c r="D96" s="7"/>
      <c r="E96" s="7"/>
      <c r="F96" s="7"/>
      <c r="G96" s="7"/>
      <c r="H96" s="7"/>
      <c r="I96" s="7"/>
      <c r="J96" s="7"/>
    </row>
    <row r="97" spans="2:10" x14ac:dyDescent="0.3">
      <c r="B97" s="7"/>
      <c r="C97" s="7"/>
      <c r="D97" s="7"/>
      <c r="E97" s="7"/>
      <c r="F97" s="7"/>
      <c r="G97" s="7"/>
      <c r="H97" s="7"/>
      <c r="I97" s="7"/>
      <c r="J97" s="7"/>
    </row>
    <row r="98" spans="2:10" x14ac:dyDescent="0.3">
      <c r="B98" s="7"/>
      <c r="C98" s="7"/>
      <c r="D98" s="7"/>
      <c r="E98" s="7"/>
      <c r="F98" s="7"/>
      <c r="G98" s="7"/>
      <c r="H98" s="7"/>
      <c r="I98" s="7"/>
      <c r="J98" s="7"/>
    </row>
    <row r="99" spans="2:10" x14ac:dyDescent="0.3">
      <c r="B99" s="7"/>
      <c r="C99" s="7"/>
      <c r="D99" s="7"/>
      <c r="E99" s="7"/>
      <c r="F99" s="7"/>
      <c r="G99" s="7"/>
      <c r="H99" s="7"/>
      <c r="I99" s="7"/>
      <c r="J99" s="7"/>
    </row>
    <row r="100" spans="2:10" x14ac:dyDescent="0.3">
      <c r="B100" s="7"/>
      <c r="C100" s="7"/>
      <c r="D100" s="7"/>
      <c r="E100" s="7"/>
      <c r="F100" s="7"/>
      <c r="G100" s="7"/>
      <c r="H100" s="7"/>
      <c r="I100" s="7"/>
      <c r="J100" s="7"/>
    </row>
    <row r="101" spans="2:10" x14ac:dyDescent="0.3">
      <c r="B101" s="7"/>
      <c r="C101" s="7"/>
      <c r="D101" s="7"/>
      <c r="E101" s="7"/>
      <c r="F101" s="7"/>
      <c r="G101" s="7"/>
      <c r="H101" s="7"/>
      <c r="I101" s="7"/>
      <c r="J101" s="7"/>
    </row>
    <row r="102" spans="2:10" x14ac:dyDescent="0.3">
      <c r="B102" s="7"/>
      <c r="C102" s="7"/>
      <c r="D102" s="7"/>
      <c r="E102" s="7"/>
      <c r="F102" s="7"/>
      <c r="G102" s="7"/>
      <c r="H102" s="7"/>
      <c r="I102" s="7"/>
      <c r="J102" s="7"/>
    </row>
    <row r="103" spans="2:10" x14ac:dyDescent="0.3">
      <c r="B103" s="7"/>
      <c r="C103" s="7"/>
      <c r="D103" s="7"/>
      <c r="E103" s="7"/>
      <c r="F103" s="7"/>
      <c r="G103" s="7"/>
      <c r="H103" s="7"/>
      <c r="I103" s="7"/>
      <c r="J103" s="7"/>
    </row>
    <row r="104" spans="2:10" x14ac:dyDescent="0.3">
      <c r="B104" s="7"/>
      <c r="C104" s="7"/>
      <c r="D104" s="7"/>
      <c r="E104" s="7"/>
      <c r="F104" s="7"/>
      <c r="G104" s="7"/>
      <c r="H104" s="7"/>
      <c r="I104" s="7"/>
      <c r="J104" s="7"/>
    </row>
    <row r="105" spans="2:10" x14ac:dyDescent="0.3">
      <c r="B105" s="7"/>
      <c r="C105" s="7"/>
      <c r="D105" s="7"/>
      <c r="E105" s="7"/>
      <c r="F105" s="7"/>
      <c r="G105" s="7"/>
      <c r="H105" s="7"/>
      <c r="I105" s="7"/>
      <c r="J105" s="7"/>
    </row>
    <row r="106" spans="2:10" x14ac:dyDescent="0.3">
      <c r="B106" s="7"/>
      <c r="C106" s="7"/>
      <c r="D106" s="7"/>
      <c r="E106" s="7"/>
      <c r="F106" s="7"/>
      <c r="G106" s="7"/>
      <c r="H106" s="7"/>
      <c r="I106" s="7"/>
      <c r="J106" s="7"/>
    </row>
    <row r="107" spans="2:10" x14ac:dyDescent="0.3">
      <c r="B107" s="7"/>
      <c r="C107" s="7"/>
      <c r="D107" s="7"/>
      <c r="E107" s="7"/>
      <c r="F107" s="7"/>
      <c r="G107" s="7"/>
      <c r="H107" s="7"/>
      <c r="I107" s="7"/>
      <c r="J107" s="7"/>
    </row>
    <row r="108" spans="2:10" x14ac:dyDescent="0.3">
      <c r="B108" s="7"/>
      <c r="C108" s="7"/>
      <c r="D108" s="7"/>
      <c r="E108" s="7"/>
      <c r="F108" s="7"/>
      <c r="G108" s="7"/>
      <c r="H108" s="7"/>
      <c r="I108" s="7"/>
      <c r="J108" s="7"/>
    </row>
    <row r="109" spans="2:10" x14ac:dyDescent="0.3">
      <c r="B109" s="7"/>
      <c r="C109" s="7"/>
      <c r="D109" s="7"/>
      <c r="E109" s="7"/>
      <c r="F109" s="7"/>
      <c r="G109" s="7"/>
      <c r="H109" s="7"/>
      <c r="I109" s="7"/>
      <c r="J109" s="7"/>
    </row>
    <row r="110" spans="2:10" x14ac:dyDescent="0.3">
      <c r="B110" s="7"/>
      <c r="C110" s="7"/>
      <c r="D110" s="7"/>
      <c r="E110" s="7"/>
      <c r="F110" s="7"/>
      <c r="G110" s="7"/>
      <c r="H110" s="7"/>
      <c r="I110" s="7"/>
      <c r="J110" s="7"/>
    </row>
    <row r="111" spans="2:10" x14ac:dyDescent="0.3">
      <c r="B111" s="7"/>
      <c r="C111" s="7"/>
      <c r="D111" s="7"/>
      <c r="E111" s="7"/>
      <c r="F111" s="7"/>
      <c r="G111" s="7"/>
      <c r="H111" s="7"/>
      <c r="I111" s="7"/>
      <c r="J111" s="7"/>
    </row>
    <row r="112" spans="2:10" x14ac:dyDescent="0.3">
      <c r="B112" s="7"/>
      <c r="C112" s="7"/>
      <c r="D112" s="7"/>
      <c r="E112" s="7"/>
      <c r="F112" s="7"/>
      <c r="G112" s="7"/>
      <c r="H112" s="7"/>
      <c r="I112" s="7"/>
      <c r="J112" s="7"/>
    </row>
    <row r="113" spans="2:10" x14ac:dyDescent="0.3">
      <c r="B113" s="7"/>
      <c r="C113" s="7"/>
      <c r="D113" s="7"/>
      <c r="E113" s="7"/>
      <c r="F113" s="7"/>
      <c r="G113" s="7"/>
      <c r="H113" s="7"/>
      <c r="I113" s="7"/>
      <c r="J113" s="7"/>
    </row>
    <row r="114" spans="2:10" x14ac:dyDescent="0.3">
      <c r="B114" s="7"/>
      <c r="C114" s="7"/>
      <c r="D114" s="7"/>
      <c r="E114" s="7"/>
      <c r="F114" s="7"/>
      <c r="G114" s="7"/>
      <c r="H114" s="7"/>
      <c r="I114" s="7"/>
      <c r="J114" s="7"/>
    </row>
    <row r="115" spans="2:10" x14ac:dyDescent="0.3">
      <c r="B115" s="7"/>
      <c r="C115" s="7"/>
      <c r="D115" s="7"/>
      <c r="E115" s="7"/>
      <c r="F115" s="7"/>
      <c r="G115" s="7"/>
      <c r="H115" s="7"/>
      <c r="I115" s="7"/>
      <c r="J115" s="7"/>
    </row>
    <row r="116" spans="2:10" x14ac:dyDescent="0.3">
      <c r="B116" s="7"/>
      <c r="C116" s="7"/>
      <c r="D116" s="7"/>
      <c r="E116" s="7"/>
      <c r="F116" s="7"/>
      <c r="G116" s="7"/>
      <c r="H116" s="7"/>
      <c r="I116" s="7"/>
      <c r="J116" s="7"/>
    </row>
    <row r="117" spans="2:10" x14ac:dyDescent="0.3">
      <c r="B117" s="7"/>
      <c r="C117" s="7"/>
      <c r="D117" s="7"/>
      <c r="E117" s="7"/>
      <c r="F117" s="7"/>
      <c r="G117" s="7"/>
      <c r="H117" s="7"/>
      <c r="I117" s="7"/>
      <c r="J117" s="7"/>
    </row>
    <row r="118" spans="2:10" x14ac:dyDescent="0.3">
      <c r="B118" s="7"/>
      <c r="C118" s="7"/>
      <c r="D118" s="7"/>
      <c r="E118" s="7"/>
      <c r="F118" s="7"/>
      <c r="G118" s="7"/>
      <c r="H118" s="7"/>
      <c r="I118" s="7"/>
      <c r="J118" s="7"/>
    </row>
    <row r="119" spans="2:10" x14ac:dyDescent="0.3">
      <c r="B119" s="7"/>
      <c r="C119" s="7"/>
      <c r="D119" s="7"/>
      <c r="E119" s="7"/>
      <c r="F119" s="7"/>
      <c r="G119" s="7"/>
      <c r="H119" s="7"/>
      <c r="I119" s="7"/>
      <c r="J119" s="7"/>
    </row>
    <row r="120" spans="2:10" x14ac:dyDescent="0.3">
      <c r="B120" s="7"/>
      <c r="C120" s="7"/>
      <c r="D120" s="7"/>
      <c r="E120" s="7"/>
      <c r="F120" s="7"/>
      <c r="G120" s="7"/>
      <c r="H120" s="7"/>
      <c r="I120" s="7"/>
      <c r="J120" s="7"/>
    </row>
    <row r="121" spans="2:10" x14ac:dyDescent="0.3">
      <c r="B121" s="7"/>
      <c r="C121" s="7"/>
      <c r="D121" s="7"/>
      <c r="E121" s="7"/>
      <c r="F121" s="7"/>
      <c r="G121" s="7"/>
      <c r="H121" s="7"/>
      <c r="I121" s="7"/>
      <c r="J121" s="7"/>
    </row>
    <row r="122" spans="2:10" x14ac:dyDescent="0.3">
      <c r="B122" s="7"/>
      <c r="C122" s="7"/>
      <c r="D122" s="7"/>
      <c r="E122" s="7"/>
      <c r="F122" s="7"/>
      <c r="G122" s="7"/>
      <c r="H122" s="7"/>
      <c r="I122" s="7"/>
      <c r="J122" s="7"/>
    </row>
    <row r="123" spans="2:10" x14ac:dyDescent="0.3">
      <c r="B123" s="7"/>
      <c r="C123" s="7"/>
      <c r="D123" s="7"/>
      <c r="E123" s="7"/>
      <c r="F123" s="7"/>
      <c r="G123" s="7"/>
      <c r="H123" s="7"/>
      <c r="I123" s="7"/>
      <c r="J123" s="7"/>
    </row>
    <row r="124" spans="2:10" x14ac:dyDescent="0.3">
      <c r="B124" s="7"/>
      <c r="C124" s="7"/>
      <c r="D124" s="7"/>
      <c r="E124" s="7"/>
      <c r="F124" s="7"/>
      <c r="G124" s="7"/>
      <c r="H124" s="7"/>
      <c r="I124" s="7"/>
      <c r="J124" s="7"/>
    </row>
    <row r="125" spans="2:10" x14ac:dyDescent="0.3">
      <c r="B125" s="7"/>
      <c r="C125" s="7"/>
      <c r="D125" s="7"/>
      <c r="E125" s="7"/>
      <c r="F125" s="7"/>
      <c r="G125" s="7"/>
      <c r="H125" s="7"/>
      <c r="I125" s="7"/>
      <c r="J125" s="7"/>
    </row>
    <row r="126" spans="2:10" x14ac:dyDescent="0.3">
      <c r="B126" s="7"/>
      <c r="C126" s="7"/>
      <c r="D126" s="7"/>
      <c r="E126" s="7"/>
      <c r="F126" s="7"/>
      <c r="G126" s="7"/>
      <c r="H126" s="7"/>
      <c r="I126" s="7"/>
      <c r="J126" s="7"/>
    </row>
    <row r="127" spans="2:10" x14ac:dyDescent="0.3">
      <c r="B127" s="7"/>
      <c r="C127" s="7"/>
      <c r="D127" s="7"/>
      <c r="E127" s="7"/>
      <c r="F127" s="7"/>
      <c r="G127" s="7"/>
      <c r="H127" s="7"/>
      <c r="I127" s="7"/>
      <c r="J127" s="7"/>
    </row>
    <row r="128" spans="2:10" x14ac:dyDescent="0.3">
      <c r="B128" s="7"/>
      <c r="C128" s="7"/>
      <c r="D128" s="7"/>
      <c r="E128" s="7"/>
      <c r="F128" s="7"/>
      <c r="G128" s="7"/>
      <c r="H128" s="7"/>
      <c r="I128" s="7"/>
      <c r="J128" s="7"/>
    </row>
    <row r="129" spans="2:10" x14ac:dyDescent="0.3">
      <c r="B129" s="7"/>
      <c r="C129" s="7"/>
      <c r="D129" s="7"/>
      <c r="E129" s="7"/>
      <c r="F129" s="7"/>
      <c r="G129" s="7"/>
      <c r="H129" s="7"/>
      <c r="I129" s="7"/>
      <c r="J129" s="7"/>
    </row>
    <row r="130" spans="2:10" x14ac:dyDescent="0.3">
      <c r="B130" s="7"/>
      <c r="C130" s="7"/>
      <c r="D130" s="7"/>
      <c r="E130" s="7"/>
      <c r="F130" s="7"/>
      <c r="G130" s="7"/>
      <c r="H130" s="7"/>
      <c r="I130" s="7"/>
      <c r="J130" s="7"/>
    </row>
    <row r="131" spans="2:10" x14ac:dyDescent="0.3">
      <c r="B131" s="7"/>
      <c r="C131" s="7"/>
      <c r="D131" s="7"/>
      <c r="E131" s="7"/>
      <c r="F131" s="7"/>
      <c r="G131" s="7"/>
      <c r="H131" s="7"/>
      <c r="I131" s="7"/>
      <c r="J131" s="7"/>
    </row>
    <row r="132" spans="2:10" x14ac:dyDescent="0.3">
      <c r="B132" s="7"/>
      <c r="C132" s="7"/>
      <c r="D132" s="7"/>
      <c r="E132" s="7"/>
      <c r="F132" s="7"/>
      <c r="G132" s="7"/>
      <c r="H132" s="7"/>
      <c r="I132" s="7"/>
      <c r="J132" s="7"/>
    </row>
    <row r="133" spans="2:10" x14ac:dyDescent="0.3">
      <c r="B133" s="7"/>
      <c r="C133" s="7"/>
      <c r="D133" s="7"/>
      <c r="E133" s="7"/>
      <c r="F133" s="7"/>
      <c r="G133" s="7"/>
      <c r="H133" s="7"/>
      <c r="I133" s="7"/>
      <c r="J133" s="7"/>
    </row>
    <row r="134" spans="2:10" x14ac:dyDescent="0.3">
      <c r="B134" s="7"/>
      <c r="C134" s="7"/>
      <c r="D134" s="7"/>
      <c r="E134" s="7"/>
      <c r="F134" s="7"/>
      <c r="G134" s="7"/>
      <c r="H134" s="7"/>
      <c r="I134" s="7"/>
      <c r="J134" s="7"/>
    </row>
    <row r="135" spans="2:10" x14ac:dyDescent="0.3">
      <c r="B135" s="7"/>
      <c r="C135" s="7"/>
      <c r="D135" s="7"/>
      <c r="E135" s="7"/>
      <c r="F135" s="7"/>
      <c r="G135" s="7"/>
      <c r="H135" s="7"/>
      <c r="I135" s="7"/>
      <c r="J135" s="7"/>
    </row>
    <row r="136" spans="2:10" x14ac:dyDescent="0.3">
      <c r="B136" s="7"/>
      <c r="C136" s="7"/>
      <c r="D136" s="7"/>
      <c r="E136" s="7"/>
      <c r="F136" s="7"/>
      <c r="G136" s="7"/>
      <c r="H136" s="7"/>
      <c r="I136" s="7"/>
      <c r="J136" s="7"/>
    </row>
    <row r="137" spans="2:10" x14ac:dyDescent="0.3">
      <c r="B137" s="7"/>
      <c r="C137" s="7"/>
      <c r="D137" s="7"/>
      <c r="E137" s="7"/>
      <c r="F137" s="7"/>
      <c r="G137" s="7"/>
      <c r="H137" s="7"/>
      <c r="I137" s="7"/>
      <c r="J137" s="7"/>
    </row>
    <row r="138" spans="2:10" x14ac:dyDescent="0.3">
      <c r="B138" s="7"/>
      <c r="C138" s="7"/>
      <c r="D138" s="7"/>
      <c r="E138" s="7"/>
      <c r="F138" s="7"/>
      <c r="G138" s="7"/>
      <c r="H138" s="7"/>
      <c r="I138" s="7"/>
      <c r="J138" s="7"/>
    </row>
    <row r="139" spans="2:10" x14ac:dyDescent="0.3">
      <c r="B139" s="7"/>
      <c r="C139" s="7"/>
      <c r="D139" s="7"/>
      <c r="E139" s="7"/>
      <c r="F139" s="7"/>
      <c r="G139" s="7"/>
      <c r="H139" s="7"/>
      <c r="I139" s="7"/>
      <c r="J139" s="7"/>
    </row>
    <row r="140" spans="2:10" x14ac:dyDescent="0.3">
      <c r="B140" s="7"/>
      <c r="C140" s="7"/>
      <c r="D140" s="7"/>
      <c r="E140" s="7"/>
      <c r="F140" s="7"/>
      <c r="G140" s="7"/>
      <c r="H140" s="7"/>
      <c r="I140" s="7"/>
      <c r="J140" s="7"/>
    </row>
    <row r="141" spans="2:10" x14ac:dyDescent="0.3">
      <c r="B141" s="7"/>
      <c r="C141" s="7"/>
      <c r="D141" s="7"/>
      <c r="E141" s="7"/>
      <c r="F141" s="7"/>
      <c r="G141" s="7"/>
      <c r="H141" s="7"/>
      <c r="I141" s="7"/>
      <c r="J141" s="7"/>
    </row>
    <row r="142" spans="2:10" x14ac:dyDescent="0.3">
      <c r="B142" s="7"/>
      <c r="C142" s="7"/>
      <c r="D142" s="7"/>
      <c r="E142" s="7"/>
      <c r="F142" s="7"/>
      <c r="G142" s="7"/>
      <c r="H142" s="7"/>
      <c r="I142" s="7"/>
      <c r="J142" s="7"/>
    </row>
    <row r="143" spans="2:10" x14ac:dyDescent="0.3">
      <c r="B143" s="7"/>
      <c r="C143" s="7"/>
      <c r="D143" s="7"/>
      <c r="E143" s="7"/>
      <c r="F143" s="7"/>
      <c r="G143" s="7"/>
      <c r="H143" s="7"/>
      <c r="I143" s="7"/>
      <c r="J143" s="7"/>
    </row>
    <row r="144" spans="2:10" x14ac:dyDescent="0.3">
      <c r="B144" s="7"/>
      <c r="C144" s="7"/>
      <c r="D144" s="7"/>
      <c r="E144" s="7"/>
      <c r="F144" s="7"/>
      <c r="G144" s="7"/>
      <c r="H144" s="7"/>
      <c r="I144" s="7"/>
      <c r="J144" s="7"/>
    </row>
    <row r="145" spans="2:10" x14ac:dyDescent="0.3">
      <c r="B145" s="7"/>
      <c r="C145" s="7"/>
      <c r="D145" s="7"/>
      <c r="E145" s="7"/>
      <c r="F145" s="7"/>
      <c r="G145" s="7"/>
      <c r="H145" s="7"/>
      <c r="I145" s="7"/>
      <c r="J145" s="7"/>
    </row>
    <row r="146" spans="2:10" x14ac:dyDescent="0.3">
      <c r="B146" s="7"/>
      <c r="C146" s="7"/>
      <c r="D146" s="7"/>
      <c r="E146" s="7"/>
      <c r="F146" s="7"/>
      <c r="G146" s="7"/>
      <c r="H146" s="7"/>
      <c r="I146" s="7"/>
      <c r="J146" s="7"/>
    </row>
    <row r="147" spans="2:10" x14ac:dyDescent="0.3">
      <c r="B147" s="7"/>
      <c r="C147" s="7"/>
      <c r="D147" s="7"/>
      <c r="E147" s="7"/>
      <c r="F147" s="7"/>
      <c r="G147" s="7"/>
      <c r="H147" s="7"/>
      <c r="I147" s="7"/>
      <c r="J147" s="7"/>
    </row>
    <row r="148" spans="2:10" x14ac:dyDescent="0.3">
      <c r="B148" s="7"/>
      <c r="C148" s="7"/>
      <c r="D148" s="7"/>
      <c r="E148" s="7"/>
      <c r="F148" s="7"/>
      <c r="G148" s="7"/>
      <c r="H148" s="7"/>
      <c r="I148" s="7"/>
      <c r="J148" s="7"/>
    </row>
    <row r="149" spans="2:10" x14ac:dyDescent="0.3">
      <c r="B149" s="7"/>
      <c r="C149" s="7"/>
      <c r="D149" s="7"/>
      <c r="E149" s="7"/>
      <c r="F149" s="7"/>
      <c r="G149" s="7"/>
      <c r="H149" s="7"/>
      <c r="I149" s="7"/>
      <c r="J149" s="7"/>
    </row>
    <row r="150" spans="2:10" x14ac:dyDescent="0.3">
      <c r="B150" s="7"/>
      <c r="C150" s="7"/>
      <c r="D150" s="7"/>
      <c r="E150" s="7"/>
      <c r="F150" s="7"/>
      <c r="G150" s="7"/>
      <c r="H150" s="7"/>
      <c r="I150" s="7"/>
      <c r="J150" s="7"/>
    </row>
    <row r="151" spans="2:10" x14ac:dyDescent="0.3">
      <c r="B151" s="7"/>
      <c r="C151" s="7"/>
      <c r="D151" s="7"/>
      <c r="E151" s="7"/>
      <c r="F151" s="7"/>
      <c r="G151" s="7"/>
      <c r="H151" s="7"/>
      <c r="I151" s="7"/>
      <c r="J151" s="7"/>
    </row>
    <row r="152" spans="2:10" x14ac:dyDescent="0.3">
      <c r="B152" s="7"/>
      <c r="C152" s="7"/>
      <c r="D152" s="7"/>
      <c r="E152" s="7"/>
      <c r="F152" s="7"/>
      <c r="G152" s="7"/>
      <c r="H152" s="7"/>
      <c r="I152" s="7"/>
      <c r="J152" s="7"/>
    </row>
    <row r="153" spans="2:10" x14ac:dyDescent="0.3">
      <c r="B153" s="7"/>
      <c r="C153" s="7"/>
      <c r="D153" s="7"/>
      <c r="E153" s="7"/>
      <c r="F153" s="7"/>
      <c r="G153" s="7"/>
      <c r="H153" s="7"/>
      <c r="I153" s="7"/>
      <c r="J153" s="7"/>
    </row>
    <row r="154" spans="2:10" x14ac:dyDescent="0.3">
      <c r="B154" s="7"/>
      <c r="C154" s="7"/>
      <c r="D154" s="7"/>
      <c r="E154" s="7"/>
      <c r="F154" s="7"/>
      <c r="G154" s="7"/>
      <c r="H154" s="7"/>
      <c r="I154" s="7"/>
      <c r="J154" s="7"/>
    </row>
    <row r="155" spans="2:10" x14ac:dyDescent="0.3">
      <c r="B155" s="7"/>
      <c r="C155" s="7"/>
      <c r="D155" s="7"/>
      <c r="E155" s="7"/>
      <c r="F155" s="7"/>
      <c r="G155" s="7"/>
      <c r="H155" s="7"/>
      <c r="I155" s="7"/>
      <c r="J155" s="7"/>
    </row>
    <row r="156" spans="2:10" x14ac:dyDescent="0.3">
      <c r="B156" s="7"/>
      <c r="C156" s="7"/>
      <c r="D156" s="7"/>
      <c r="E156" s="7"/>
      <c r="F156" s="7"/>
      <c r="G156" s="7"/>
      <c r="H156" s="7"/>
      <c r="I156" s="7"/>
      <c r="J156" s="7"/>
    </row>
    <row r="157" spans="2:10" x14ac:dyDescent="0.3">
      <c r="B157" s="7"/>
      <c r="C157" s="7"/>
      <c r="D157" s="7"/>
      <c r="E157" s="7"/>
      <c r="F157" s="7"/>
      <c r="G157" s="7"/>
      <c r="H157" s="7"/>
      <c r="I157" s="7"/>
      <c r="J157" s="7"/>
    </row>
    <row r="158" spans="2:10" x14ac:dyDescent="0.3">
      <c r="B158" s="7"/>
      <c r="C158" s="7"/>
      <c r="D158" s="7"/>
      <c r="E158" s="7"/>
      <c r="F158" s="7"/>
      <c r="G158" s="7"/>
      <c r="H158" s="7"/>
      <c r="I158" s="7"/>
      <c r="J158" s="7"/>
    </row>
    <row r="159" spans="2:10" x14ac:dyDescent="0.3">
      <c r="B159" s="7"/>
      <c r="C159" s="7"/>
      <c r="D159" s="7"/>
      <c r="E159" s="7"/>
      <c r="F159" s="7"/>
      <c r="G159" s="7"/>
      <c r="H159" s="7"/>
      <c r="I159" s="7"/>
      <c r="J159" s="7"/>
    </row>
    <row r="160" spans="2:10" x14ac:dyDescent="0.3">
      <c r="B160" s="7"/>
      <c r="C160" s="7"/>
      <c r="D160" s="7"/>
      <c r="E160" s="7"/>
      <c r="F160" s="7"/>
      <c r="G160" s="7"/>
      <c r="H160" s="7"/>
      <c r="I160" s="7"/>
      <c r="J160" s="7"/>
    </row>
    <row r="161" spans="2:10" x14ac:dyDescent="0.3">
      <c r="B161" s="7"/>
      <c r="C161" s="7"/>
      <c r="D161" s="7"/>
      <c r="E161" s="7"/>
      <c r="F161" s="7"/>
      <c r="G161" s="7"/>
      <c r="H161" s="7"/>
      <c r="I161" s="7"/>
      <c r="J161" s="7"/>
    </row>
    <row r="162" spans="2:10" x14ac:dyDescent="0.3">
      <c r="B162" s="7"/>
      <c r="C162" s="7"/>
      <c r="D162" s="7"/>
      <c r="E162" s="7"/>
      <c r="F162" s="7"/>
      <c r="G162" s="7"/>
      <c r="H162" s="7"/>
      <c r="I162" s="7"/>
      <c r="J162" s="7"/>
    </row>
    <row r="163" spans="2:10" x14ac:dyDescent="0.3">
      <c r="B163" s="7"/>
      <c r="C163" s="7"/>
      <c r="D163" s="7"/>
      <c r="E163" s="7"/>
      <c r="F163" s="7"/>
      <c r="G163" s="7"/>
      <c r="H163" s="7"/>
      <c r="I163" s="7"/>
      <c r="J163" s="7"/>
    </row>
    <row r="164" spans="2:10" x14ac:dyDescent="0.3">
      <c r="B164" s="7"/>
      <c r="C164" s="7"/>
      <c r="D164" s="7"/>
      <c r="E164" s="7"/>
      <c r="F164" s="7"/>
      <c r="G164" s="7"/>
      <c r="H164" s="7"/>
      <c r="I164" s="7"/>
      <c r="J164" s="7"/>
    </row>
    <row r="165" spans="2:10" x14ac:dyDescent="0.3">
      <c r="B165" s="7"/>
      <c r="C165" s="7"/>
      <c r="D165" s="7"/>
      <c r="E165" s="7"/>
      <c r="F165" s="7"/>
      <c r="G165" s="7"/>
      <c r="H165" s="7"/>
      <c r="I165" s="7"/>
      <c r="J165" s="7"/>
    </row>
    <row r="166" spans="2:10" x14ac:dyDescent="0.3">
      <c r="B166" s="7"/>
      <c r="C166" s="7"/>
      <c r="D166" s="7"/>
      <c r="E166" s="7"/>
      <c r="F166" s="7"/>
      <c r="G166" s="7"/>
      <c r="H166" s="7"/>
      <c r="I166" s="7"/>
      <c r="J166" s="7"/>
    </row>
    <row r="167" spans="2:10" x14ac:dyDescent="0.3">
      <c r="B167" s="7"/>
      <c r="C167" s="7"/>
      <c r="D167" s="7"/>
      <c r="E167" s="7"/>
      <c r="F167" s="7"/>
      <c r="G167" s="7"/>
      <c r="H167" s="7"/>
      <c r="I167" s="7"/>
      <c r="J167" s="7"/>
    </row>
    <row r="168" spans="2:10" x14ac:dyDescent="0.3">
      <c r="B168" s="7"/>
      <c r="C168" s="7"/>
      <c r="D168" s="7"/>
      <c r="E168" s="7"/>
      <c r="F168" s="7"/>
      <c r="G168" s="7"/>
      <c r="H168" s="7"/>
      <c r="I168" s="7"/>
      <c r="J168" s="7"/>
    </row>
    <row r="169" spans="2:10" x14ac:dyDescent="0.3">
      <c r="B169" s="7"/>
      <c r="C169" s="7"/>
      <c r="D169" s="7"/>
      <c r="E169" s="7"/>
      <c r="F169" s="7"/>
      <c r="G169" s="7"/>
      <c r="H169" s="7"/>
      <c r="I169" s="7"/>
      <c r="J169" s="7"/>
    </row>
    <row r="170" spans="2:10" x14ac:dyDescent="0.3">
      <c r="B170" s="7"/>
      <c r="C170" s="7"/>
      <c r="D170" s="7"/>
      <c r="E170" s="7"/>
      <c r="F170" s="7"/>
      <c r="G170" s="7"/>
      <c r="H170" s="7"/>
      <c r="I170" s="7"/>
      <c r="J170" s="7"/>
    </row>
    <row r="171" spans="2:10" x14ac:dyDescent="0.3">
      <c r="B171" s="7"/>
      <c r="C171" s="7"/>
      <c r="D171" s="7"/>
      <c r="E171" s="7"/>
      <c r="F171" s="7"/>
      <c r="G171" s="7"/>
      <c r="H171" s="7"/>
      <c r="I171" s="7"/>
      <c r="J171" s="7"/>
    </row>
    <row r="172" spans="2:10" x14ac:dyDescent="0.3">
      <c r="B172" s="7"/>
      <c r="C172" s="7"/>
      <c r="D172" s="7"/>
      <c r="E172" s="7"/>
      <c r="F172" s="7"/>
      <c r="G172" s="7"/>
      <c r="H172" s="7"/>
      <c r="I172" s="7"/>
      <c r="J172" s="7"/>
    </row>
    <row r="173" spans="2:10" x14ac:dyDescent="0.3">
      <c r="B173" s="7"/>
      <c r="C173" s="7"/>
      <c r="D173" s="7"/>
      <c r="E173" s="7"/>
      <c r="F173" s="7"/>
      <c r="G173" s="7"/>
      <c r="H173" s="7"/>
      <c r="I173" s="7"/>
      <c r="J173" s="7"/>
    </row>
    <row r="174" spans="2:10" x14ac:dyDescent="0.3">
      <c r="B174" s="7"/>
      <c r="C174" s="7"/>
      <c r="D174" s="7"/>
      <c r="E174" s="7"/>
      <c r="F174" s="7"/>
      <c r="G174" s="7"/>
      <c r="H174" s="7"/>
      <c r="I174" s="7"/>
      <c r="J174" s="7"/>
    </row>
    <row r="175" spans="2:10" x14ac:dyDescent="0.3">
      <c r="B175" s="7"/>
      <c r="C175" s="7"/>
      <c r="D175" s="7"/>
      <c r="E175" s="7"/>
      <c r="F175" s="7"/>
      <c r="G175" s="7"/>
      <c r="H175" s="7"/>
      <c r="I175" s="7"/>
      <c r="J175" s="7"/>
    </row>
    <row r="176" spans="2:10" x14ac:dyDescent="0.3">
      <c r="B176" s="7"/>
      <c r="C176" s="7"/>
      <c r="D176" s="7"/>
      <c r="E176" s="7"/>
      <c r="F176" s="7"/>
      <c r="G176" s="7"/>
      <c r="H176" s="7"/>
      <c r="I176" s="7"/>
      <c r="J176" s="7"/>
    </row>
    <row r="177" spans="2:10" x14ac:dyDescent="0.3">
      <c r="B177" s="7"/>
      <c r="C177" s="7"/>
      <c r="D177" s="7"/>
      <c r="E177" s="7"/>
      <c r="F177" s="7"/>
      <c r="G177" s="7"/>
      <c r="H177" s="7"/>
      <c r="I177" s="7"/>
      <c r="J177" s="7"/>
    </row>
    <row r="178" spans="2:10" x14ac:dyDescent="0.3">
      <c r="B178" s="7"/>
      <c r="C178" s="7"/>
      <c r="D178" s="7"/>
      <c r="E178" s="7"/>
      <c r="F178" s="7"/>
      <c r="G178" s="7"/>
      <c r="H178" s="7"/>
      <c r="I178" s="7"/>
      <c r="J178" s="7"/>
    </row>
    <row r="179" spans="2:10" x14ac:dyDescent="0.3">
      <c r="B179" s="7"/>
      <c r="C179" s="7"/>
      <c r="D179" s="7"/>
      <c r="E179" s="7"/>
      <c r="F179" s="7"/>
      <c r="G179" s="7"/>
      <c r="H179" s="7"/>
      <c r="I179" s="7"/>
      <c r="J179" s="7"/>
    </row>
    <row r="180" spans="2:10" x14ac:dyDescent="0.3">
      <c r="B180" s="7"/>
      <c r="C180" s="7"/>
      <c r="D180" s="7"/>
      <c r="E180" s="7"/>
      <c r="F180" s="7"/>
      <c r="G180" s="7"/>
      <c r="H180" s="7"/>
      <c r="I180" s="7"/>
      <c r="J180" s="7"/>
    </row>
    <row r="181" spans="2:10" x14ac:dyDescent="0.3">
      <c r="B181" s="7"/>
      <c r="C181" s="7"/>
      <c r="D181" s="7"/>
      <c r="E181" s="7"/>
      <c r="F181" s="7"/>
      <c r="G181" s="7"/>
      <c r="H181" s="7"/>
      <c r="I181" s="7"/>
      <c r="J181" s="7"/>
    </row>
    <row r="182" spans="2:10" x14ac:dyDescent="0.3">
      <c r="B182" s="7"/>
      <c r="C182" s="7"/>
      <c r="D182" s="7"/>
      <c r="E182" s="7"/>
      <c r="F182" s="7"/>
      <c r="G182" s="7"/>
      <c r="H182" s="7"/>
      <c r="I182" s="7"/>
      <c r="J182" s="7"/>
    </row>
    <row r="183" spans="2:10" x14ac:dyDescent="0.3">
      <c r="B183" s="7"/>
      <c r="C183" s="7"/>
      <c r="D183" s="7"/>
      <c r="E183" s="7"/>
      <c r="F183" s="7"/>
      <c r="G183" s="7"/>
      <c r="H183" s="7"/>
      <c r="I183" s="7"/>
      <c r="J183" s="7"/>
    </row>
    <row r="184" spans="2:10" x14ac:dyDescent="0.3">
      <c r="B184" s="7"/>
      <c r="C184" s="7"/>
      <c r="D184" s="7"/>
      <c r="E184" s="7"/>
      <c r="F184" s="7"/>
      <c r="G184" s="7"/>
      <c r="H184" s="7"/>
      <c r="I184" s="7"/>
      <c r="J184" s="7"/>
    </row>
    <row r="185" spans="2:10" x14ac:dyDescent="0.3">
      <c r="B185" s="7"/>
      <c r="C185" s="7"/>
      <c r="D185" s="7"/>
      <c r="E185" s="7"/>
      <c r="F185" s="7"/>
      <c r="G185" s="7"/>
      <c r="H185" s="7"/>
      <c r="I185" s="7"/>
      <c r="J185" s="7"/>
    </row>
    <row r="186" spans="2:10" x14ac:dyDescent="0.3">
      <c r="B186" s="7"/>
      <c r="C186" s="7"/>
      <c r="D186" s="7"/>
      <c r="E186" s="7"/>
      <c r="F186" s="7"/>
      <c r="G186" s="7"/>
      <c r="H186" s="7"/>
      <c r="I186" s="7"/>
      <c r="J186" s="7"/>
    </row>
    <row r="187" spans="2:10" x14ac:dyDescent="0.3">
      <c r="B187" s="7"/>
      <c r="C187" s="7"/>
      <c r="D187" s="7"/>
      <c r="E187" s="7"/>
      <c r="F187" s="7"/>
      <c r="G187" s="7"/>
      <c r="H187" s="7"/>
      <c r="I187" s="7"/>
      <c r="J187" s="7"/>
    </row>
    <row r="188" spans="2:10" x14ac:dyDescent="0.3">
      <c r="B188" s="7"/>
      <c r="C188" s="7"/>
      <c r="D188" s="7"/>
      <c r="E188" s="7"/>
      <c r="F188" s="7"/>
      <c r="G188" s="7"/>
      <c r="H188" s="7"/>
      <c r="I188" s="7"/>
      <c r="J188" s="7"/>
    </row>
    <row r="189" spans="2:10" x14ac:dyDescent="0.3">
      <c r="B189" s="7"/>
      <c r="C189" s="7"/>
      <c r="D189" s="7"/>
      <c r="E189" s="7"/>
      <c r="F189" s="7"/>
      <c r="G189" s="7"/>
      <c r="H189" s="7"/>
      <c r="I189" s="7"/>
      <c r="J189" s="7"/>
    </row>
    <row r="190" spans="2:10" x14ac:dyDescent="0.3">
      <c r="B190" s="7"/>
      <c r="C190" s="7"/>
      <c r="D190" s="7"/>
      <c r="E190" s="7"/>
      <c r="F190" s="7"/>
      <c r="G190" s="7"/>
      <c r="H190" s="7"/>
      <c r="I190" s="7"/>
      <c r="J190" s="7"/>
    </row>
    <row r="191" spans="2:10" x14ac:dyDescent="0.3">
      <c r="B191" s="7"/>
      <c r="C191" s="7"/>
      <c r="D191" s="7"/>
      <c r="E191" s="7"/>
      <c r="F191" s="7"/>
      <c r="G191" s="7"/>
      <c r="H191" s="7"/>
      <c r="I191" s="7"/>
      <c r="J191" s="7"/>
    </row>
    <row r="192" spans="2:10" x14ac:dyDescent="0.3">
      <c r="B192" s="7"/>
      <c r="C192" s="7"/>
      <c r="D192" s="7"/>
      <c r="E192" s="7"/>
      <c r="F192" s="7"/>
      <c r="G192" s="7"/>
      <c r="H192" s="7"/>
      <c r="I192" s="7"/>
      <c r="J192" s="7"/>
    </row>
    <row r="193" spans="2:10" x14ac:dyDescent="0.3">
      <c r="B193" s="7"/>
      <c r="C193" s="7"/>
      <c r="D193" s="7"/>
      <c r="E193" s="7"/>
      <c r="F193" s="7"/>
      <c r="G193" s="7"/>
      <c r="H193" s="7"/>
      <c r="I193" s="7"/>
      <c r="J193" s="7"/>
    </row>
    <row r="194" spans="2:10" x14ac:dyDescent="0.3">
      <c r="B194" s="7"/>
      <c r="C194" s="7"/>
      <c r="D194" s="7"/>
      <c r="E194" s="7"/>
      <c r="F194" s="7"/>
      <c r="G194" s="7"/>
      <c r="H194" s="7"/>
      <c r="I194" s="7"/>
      <c r="J194" s="7"/>
    </row>
    <row r="195" spans="2:10" x14ac:dyDescent="0.3">
      <c r="B195" s="7"/>
      <c r="C195" s="7"/>
      <c r="D195" s="7"/>
      <c r="E195" s="7"/>
      <c r="F195" s="7"/>
      <c r="G195" s="7"/>
      <c r="H195" s="7"/>
      <c r="I195" s="7"/>
      <c r="J195" s="7"/>
    </row>
    <row r="196" spans="2:10" x14ac:dyDescent="0.3">
      <c r="B196" s="7"/>
      <c r="C196" s="7"/>
      <c r="D196" s="7"/>
      <c r="E196" s="7"/>
      <c r="F196" s="7"/>
      <c r="G196" s="7"/>
      <c r="H196" s="7"/>
      <c r="I196" s="7"/>
      <c r="J196" s="7"/>
    </row>
    <row r="197" spans="2:10" x14ac:dyDescent="0.3">
      <c r="B197" s="7"/>
      <c r="C197" s="7"/>
      <c r="D197" s="7"/>
      <c r="E197" s="7"/>
      <c r="F197" s="7"/>
      <c r="G197" s="7"/>
      <c r="H197" s="7"/>
      <c r="I197" s="7"/>
      <c r="J197" s="7"/>
    </row>
    <row r="198" spans="2:10" x14ac:dyDescent="0.3">
      <c r="B198" s="7"/>
      <c r="C198" s="7"/>
      <c r="D198" s="7"/>
      <c r="E198" s="7"/>
      <c r="F198" s="7"/>
      <c r="G198" s="7"/>
      <c r="H198" s="7"/>
      <c r="I198" s="7"/>
      <c r="J198" s="7"/>
    </row>
    <row r="199" spans="2:10" x14ac:dyDescent="0.3">
      <c r="B199" s="7"/>
      <c r="C199" s="7"/>
      <c r="D199" s="7"/>
      <c r="E199" s="7"/>
      <c r="F199" s="7"/>
      <c r="G199" s="7"/>
      <c r="H199" s="7"/>
      <c r="I199" s="7"/>
      <c r="J199" s="7"/>
    </row>
    <row r="200" spans="2:10" x14ac:dyDescent="0.3">
      <c r="B200" s="7"/>
      <c r="C200" s="7"/>
      <c r="D200" s="7"/>
      <c r="E200" s="7"/>
      <c r="F200" s="7"/>
      <c r="G200" s="7"/>
      <c r="H200" s="7"/>
      <c r="I200" s="7"/>
      <c r="J200" s="7"/>
    </row>
    <row r="201" spans="2:10" x14ac:dyDescent="0.3">
      <c r="B201" s="7"/>
      <c r="C201" s="7"/>
      <c r="D201" s="7"/>
      <c r="E201" s="7"/>
      <c r="F201" s="7"/>
      <c r="G201" s="7"/>
      <c r="H201" s="7"/>
      <c r="I201" s="7"/>
      <c r="J201" s="7"/>
    </row>
    <row r="202" spans="2:10" x14ac:dyDescent="0.3">
      <c r="B202" s="7"/>
      <c r="C202" s="7"/>
      <c r="D202" s="7"/>
      <c r="E202" s="7"/>
      <c r="F202" s="7"/>
      <c r="G202" s="7"/>
      <c r="H202" s="7"/>
      <c r="I202" s="7"/>
      <c r="J202" s="7"/>
    </row>
    <row r="203" spans="2:10" x14ac:dyDescent="0.3">
      <c r="B203" s="7"/>
      <c r="C203" s="7"/>
      <c r="D203" s="7"/>
      <c r="E203" s="7"/>
      <c r="F203" s="7"/>
      <c r="G203" s="7"/>
      <c r="H203" s="7"/>
      <c r="I203" s="7"/>
      <c r="J203" s="7"/>
    </row>
    <row r="204" spans="2:10" x14ac:dyDescent="0.3">
      <c r="B204" s="7"/>
      <c r="C204" s="7"/>
      <c r="D204" s="7"/>
      <c r="E204" s="7"/>
      <c r="F204" s="7"/>
      <c r="G204" s="7"/>
      <c r="H204" s="7"/>
      <c r="I204" s="7"/>
      <c r="J204" s="7"/>
    </row>
    <row r="205" spans="2:10" x14ac:dyDescent="0.3">
      <c r="B205" s="7"/>
      <c r="C205" s="7"/>
      <c r="D205" s="7"/>
      <c r="E205" s="7"/>
      <c r="F205" s="7"/>
      <c r="G205" s="7"/>
      <c r="H205" s="7"/>
      <c r="I205" s="7"/>
      <c r="J205" s="7"/>
    </row>
    <row r="206" spans="2:10" x14ac:dyDescent="0.3">
      <c r="B206" s="7"/>
      <c r="C206" s="7"/>
      <c r="D206" s="7"/>
      <c r="E206" s="7"/>
      <c r="F206" s="7"/>
      <c r="G206" s="7"/>
      <c r="H206" s="7"/>
      <c r="I206" s="7"/>
      <c r="J206" s="7"/>
    </row>
    <row r="207" spans="2:10" x14ac:dyDescent="0.3">
      <c r="B207" s="7"/>
      <c r="C207" s="7"/>
      <c r="D207" s="7"/>
      <c r="E207" s="7"/>
      <c r="F207" s="7"/>
      <c r="G207" s="7"/>
      <c r="H207" s="7"/>
      <c r="I207" s="7"/>
      <c r="J207" s="7"/>
    </row>
    <row r="208" spans="2:10" x14ac:dyDescent="0.3">
      <c r="B208" s="7"/>
      <c r="C208" s="7"/>
      <c r="D208" s="7"/>
      <c r="E208" s="7"/>
      <c r="F208" s="7"/>
      <c r="G208" s="7"/>
      <c r="H208" s="7"/>
      <c r="I208" s="7"/>
      <c r="J208" s="7"/>
    </row>
    <row r="209" spans="2:10" x14ac:dyDescent="0.3">
      <c r="B209" s="7"/>
      <c r="C209" s="7"/>
      <c r="D209" s="7"/>
      <c r="E209" s="7"/>
      <c r="F209" s="7"/>
      <c r="G209" s="7"/>
      <c r="H209" s="7"/>
      <c r="I209" s="7"/>
      <c r="J209" s="7"/>
    </row>
    <row r="210" spans="2:10" x14ac:dyDescent="0.3">
      <c r="B210" s="7"/>
      <c r="C210" s="7"/>
      <c r="D210" s="7"/>
      <c r="E210" s="7"/>
      <c r="F210" s="7"/>
      <c r="G210" s="7"/>
      <c r="H210" s="7"/>
      <c r="I210" s="7"/>
      <c r="J210" s="7"/>
    </row>
    <row r="211" spans="2:10" x14ac:dyDescent="0.3">
      <c r="B211" s="7"/>
      <c r="C211" s="7"/>
      <c r="D211" s="7"/>
      <c r="E211" s="7"/>
      <c r="F211" s="7"/>
      <c r="G211" s="7"/>
      <c r="H211" s="7"/>
      <c r="I211" s="7"/>
      <c r="J211" s="7"/>
    </row>
    <row r="212" spans="2:10" x14ac:dyDescent="0.3">
      <c r="B212" s="7"/>
      <c r="C212" s="7"/>
      <c r="D212" s="7"/>
      <c r="E212" s="7"/>
      <c r="F212" s="7"/>
      <c r="G212" s="7"/>
      <c r="H212" s="7"/>
      <c r="I212" s="7"/>
      <c r="J212" s="7"/>
    </row>
    <row r="213" spans="2:10" x14ac:dyDescent="0.3">
      <c r="B213" s="7"/>
      <c r="C213" s="7"/>
      <c r="D213" s="7"/>
      <c r="E213" s="7"/>
      <c r="F213" s="7"/>
      <c r="G213" s="7"/>
      <c r="H213" s="7"/>
      <c r="I213" s="7"/>
      <c r="J213" s="7"/>
    </row>
    <row r="214" spans="2:10" x14ac:dyDescent="0.3">
      <c r="B214" s="7"/>
      <c r="C214" s="7"/>
      <c r="D214" s="7"/>
      <c r="E214" s="7"/>
      <c r="F214" s="7"/>
      <c r="G214" s="7"/>
      <c r="H214" s="7"/>
      <c r="I214" s="7"/>
      <c r="J214" s="7"/>
    </row>
    <row r="215" spans="2:10" x14ac:dyDescent="0.3">
      <c r="B215" s="7"/>
      <c r="C215" s="7"/>
      <c r="D215" s="7"/>
      <c r="E215" s="7"/>
      <c r="F215" s="7"/>
      <c r="G215" s="7"/>
      <c r="H215" s="7"/>
      <c r="I215" s="7"/>
      <c r="J215" s="7"/>
    </row>
    <row r="216" spans="2:10" x14ac:dyDescent="0.3">
      <c r="B216" s="7"/>
      <c r="C216" s="7"/>
      <c r="D216" s="7"/>
      <c r="E216" s="7"/>
      <c r="F216" s="7"/>
      <c r="G216" s="7"/>
      <c r="H216" s="7"/>
      <c r="I216" s="7"/>
      <c r="J216" s="7"/>
    </row>
    <row r="217" spans="2:10" x14ac:dyDescent="0.3">
      <c r="B217" s="7"/>
      <c r="C217" s="7"/>
      <c r="D217" s="7"/>
      <c r="E217" s="7"/>
      <c r="F217" s="7"/>
      <c r="G217" s="7"/>
      <c r="H217" s="7"/>
      <c r="I217" s="7"/>
      <c r="J217" s="7"/>
    </row>
    <row r="218" spans="2:10" x14ac:dyDescent="0.3">
      <c r="B218" s="7"/>
      <c r="C218" s="7"/>
      <c r="D218" s="7"/>
      <c r="E218" s="7"/>
      <c r="F218" s="7"/>
      <c r="G218" s="7"/>
      <c r="H218" s="7"/>
      <c r="I218" s="7"/>
      <c r="J218" s="7"/>
    </row>
    <row r="219" spans="2:10" x14ac:dyDescent="0.3">
      <c r="B219" s="7"/>
      <c r="C219" s="7"/>
      <c r="D219" s="7"/>
      <c r="E219" s="7"/>
      <c r="F219" s="7"/>
      <c r="G219" s="7"/>
      <c r="H219" s="7"/>
      <c r="I219" s="7"/>
      <c r="J219" s="7"/>
    </row>
    <row r="220" spans="2:10" x14ac:dyDescent="0.3">
      <c r="B220" s="7"/>
      <c r="C220" s="7"/>
      <c r="D220" s="7"/>
      <c r="E220" s="7"/>
      <c r="F220" s="7"/>
      <c r="G220" s="7"/>
      <c r="H220" s="7"/>
      <c r="I220" s="7"/>
      <c r="J220" s="7"/>
    </row>
    <row r="221" spans="2:10" x14ac:dyDescent="0.3">
      <c r="B221" s="7"/>
      <c r="C221" s="7"/>
      <c r="D221" s="7"/>
      <c r="E221" s="7"/>
      <c r="F221" s="7"/>
      <c r="G221" s="7"/>
      <c r="H221" s="7"/>
      <c r="I221" s="7"/>
      <c r="J221" s="7"/>
    </row>
    <row r="222" spans="2:10" x14ac:dyDescent="0.3">
      <c r="B222" s="7"/>
      <c r="C222" s="7"/>
      <c r="D222" s="7"/>
      <c r="E222" s="7"/>
      <c r="F222" s="7"/>
      <c r="G222" s="7"/>
      <c r="H222" s="7"/>
      <c r="I222" s="7"/>
      <c r="J222" s="7"/>
    </row>
    <row r="223" spans="2:10" x14ac:dyDescent="0.3">
      <c r="B223" s="7"/>
      <c r="C223" s="7"/>
      <c r="D223" s="7"/>
      <c r="E223" s="7"/>
      <c r="F223" s="7"/>
      <c r="G223" s="7"/>
      <c r="H223" s="7"/>
      <c r="I223" s="7"/>
      <c r="J223" s="7"/>
    </row>
    <row r="224" spans="2:10" x14ac:dyDescent="0.3">
      <c r="B224" s="7"/>
      <c r="C224" s="7"/>
      <c r="D224" s="7"/>
      <c r="E224" s="7"/>
      <c r="F224" s="7"/>
      <c r="G224" s="7"/>
      <c r="H224" s="7"/>
      <c r="I224" s="7"/>
      <c r="J224" s="7"/>
    </row>
    <row r="225" spans="2:10" x14ac:dyDescent="0.3">
      <c r="B225" s="7"/>
      <c r="C225" s="7"/>
      <c r="D225" s="7"/>
      <c r="E225" s="7"/>
      <c r="F225" s="7"/>
      <c r="G225" s="7"/>
      <c r="H225" s="7"/>
      <c r="I225" s="7"/>
      <c r="J225" s="7"/>
    </row>
    <row r="226" spans="2:10" x14ac:dyDescent="0.3">
      <c r="B226" s="7"/>
      <c r="C226" s="7"/>
      <c r="D226" s="7"/>
      <c r="E226" s="7"/>
      <c r="F226" s="7"/>
      <c r="G226" s="7"/>
      <c r="H226" s="7"/>
      <c r="I226" s="7"/>
      <c r="J226" s="7"/>
    </row>
    <row r="227" spans="2:10" x14ac:dyDescent="0.3">
      <c r="B227" s="7"/>
      <c r="C227" s="7"/>
      <c r="D227" s="7"/>
      <c r="E227" s="7"/>
      <c r="F227" s="7"/>
      <c r="G227" s="7"/>
      <c r="H227" s="7"/>
      <c r="I227" s="7"/>
      <c r="J227" s="7"/>
    </row>
    <row r="228" spans="2:10" x14ac:dyDescent="0.3">
      <c r="B228" s="7"/>
      <c r="C228" s="7"/>
      <c r="D228" s="7"/>
      <c r="E228" s="7"/>
      <c r="F228" s="7"/>
      <c r="G228" s="7"/>
      <c r="H228" s="7"/>
      <c r="I228" s="7"/>
      <c r="J228" s="7"/>
    </row>
    <row r="229" spans="2:10" x14ac:dyDescent="0.3">
      <c r="B229" s="7"/>
      <c r="C229" s="7"/>
      <c r="D229" s="7"/>
      <c r="E229" s="7"/>
      <c r="F229" s="7"/>
      <c r="G229" s="7"/>
      <c r="H229" s="7"/>
      <c r="I229" s="7"/>
      <c r="J229" s="7"/>
    </row>
    <row r="230" spans="2:10" x14ac:dyDescent="0.3">
      <c r="B230" s="7"/>
      <c r="C230" s="7"/>
      <c r="D230" s="7"/>
      <c r="E230" s="7"/>
      <c r="F230" s="7"/>
      <c r="G230" s="7"/>
      <c r="H230" s="7"/>
      <c r="I230" s="7"/>
      <c r="J230" s="7"/>
    </row>
    <row r="231" spans="2:10" x14ac:dyDescent="0.3">
      <c r="B231" s="7"/>
      <c r="C231" s="7"/>
      <c r="D231" s="7"/>
      <c r="E231" s="7"/>
      <c r="F231" s="7"/>
      <c r="G231" s="7"/>
      <c r="H231" s="7"/>
      <c r="I231" s="7"/>
      <c r="J231" s="7"/>
    </row>
    <row r="232" spans="2:10" x14ac:dyDescent="0.3">
      <c r="B232" s="7"/>
      <c r="C232" s="7"/>
      <c r="D232" s="7"/>
      <c r="E232" s="7"/>
      <c r="F232" s="7"/>
      <c r="G232" s="7"/>
      <c r="H232" s="7"/>
      <c r="I232" s="7"/>
      <c r="J232" s="7"/>
    </row>
    <row r="233" spans="2:10" x14ac:dyDescent="0.3">
      <c r="B233" s="7"/>
      <c r="C233" s="7"/>
      <c r="D233" s="7"/>
      <c r="E233" s="7"/>
      <c r="F233" s="7"/>
      <c r="G233" s="7"/>
      <c r="H233" s="7"/>
      <c r="I233" s="7"/>
      <c r="J233" s="7"/>
    </row>
    <row r="234" spans="2:10" x14ac:dyDescent="0.3">
      <c r="B234" s="7"/>
      <c r="C234" s="7"/>
      <c r="D234" s="7"/>
      <c r="E234" s="7"/>
      <c r="F234" s="7"/>
      <c r="G234" s="7"/>
      <c r="H234" s="7"/>
      <c r="I234" s="7"/>
      <c r="J234" s="7"/>
    </row>
    <row r="235" spans="2:10" x14ac:dyDescent="0.3">
      <c r="B235" s="7"/>
      <c r="C235" s="7"/>
      <c r="D235" s="7"/>
      <c r="E235" s="7"/>
      <c r="F235" s="7"/>
      <c r="G235" s="7"/>
      <c r="H235" s="7"/>
      <c r="I235" s="7"/>
      <c r="J235" s="7"/>
    </row>
    <row r="236" spans="2:10" x14ac:dyDescent="0.3">
      <c r="B236" s="7"/>
      <c r="C236" s="7"/>
      <c r="D236" s="7"/>
      <c r="E236" s="7"/>
      <c r="F236" s="7"/>
      <c r="G236" s="7"/>
      <c r="H236" s="7"/>
      <c r="I236" s="7"/>
      <c r="J236" s="7"/>
    </row>
    <row r="237" spans="2:10" x14ac:dyDescent="0.3">
      <c r="B237" s="7"/>
      <c r="C237" s="7"/>
      <c r="D237" s="7"/>
      <c r="E237" s="7"/>
      <c r="F237" s="7"/>
      <c r="G237" s="7"/>
      <c r="H237" s="7"/>
      <c r="I237" s="7"/>
      <c r="J237" s="7"/>
    </row>
    <row r="238" spans="2:10" x14ac:dyDescent="0.3">
      <c r="B238" s="7"/>
      <c r="C238" s="7"/>
      <c r="D238" s="7"/>
      <c r="E238" s="7"/>
      <c r="F238" s="7"/>
      <c r="G238" s="7"/>
      <c r="H238" s="7"/>
      <c r="I238" s="7"/>
      <c r="J238" s="7"/>
    </row>
    <row r="239" spans="2:10" x14ac:dyDescent="0.3">
      <c r="B239" s="7"/>
      <c r="C239" s="7"/>
      <c r="D239" s="7"/>
      <c r="E239" s="7"/>
      <c r="F239" s="7"/>
      <c r="G239" s="7"/>
      <c r="H239" s="7"/>
      <c r="I239" s="7"/>
      <c r="J239" s="7"/>
    </row>
    <row r="240" spans="2:10" x14ac:dyDescent="0.3">
      <c r="B240" s="7"/>
      <c r="C240" s="7"/>
      <c r="D240" s="7"/>
      <c r="E240" s="7"/>
      <c r="F240" s="7"/>
      <c r="G240" s="7"/>
      <c r="H240" s="7"/>
      <c r="I240" s="7"/>
      <c r="J240" s="7"/>
    </row>
    <row r="241" spans="2:10" x14ac:dyDescent="0.3">
      <c r="B241" s="7"/>
      <c r="C241" s="7"/>
      <c r="D241" s="7"/>
      <c r="E241" s="7"/>
      <c r="F241" s="7"/>
      <c r="G241" s="7"/>
      <c r="H241" s="7"/>
      <c r="I241" s="7"/>
      <c r="J241" s="7"/>
    </row>
    <row r="242" spans="2:10" x14ac:dyDescent="0.3">
      <c r="B242" s="7"/>
      <c r="C242" s="7"/>
      <c r="D242" s="7"/>
      <c r="E242" s="7"/>
      <c r="F242" s="7"/>
      <c r="G242" s="7"/>
      <c r="H242" s="7"/>
      <c r="I242" s="7"/>
      <c r="J242" s="7"/>
    </row>
    <row r="243" spans="2:10" x14ac:dyDescent="0.3">
      <c r="B243" s="7"/>
      <c r="C243" s="7"/>
      <c r="D243" s="7"/>
      <c r="E243" s="7"/>
      <c r="F243" s="7"/>
      <c r="G243" s="7"/>
      <c r="H243" s="7"/>
      <c r="I243" s="7"/>
      <c r="J243" s="7"/>
    </row>
    <row r="244" spans="2:10" x14ac:dyDescent="0.3">
      <c r="B244" s="7"/>
      <c r="C244" s="7"/>
      <c r="D244" s="7"/>
      <c r="E244" s="7"/>
      <c r="F244" s="7"/>
      <c r="G244" s="7"/>
      <c r="H244" s="7"/>
      <c r="I244" s="7"/>
      <c r="J244" s="7"/>
    </row>
    <row r="245" spans="2:10" x14ac:dyDescent="0.3">
      <c r="B245" s="7"/>
      <c r="C245" s="7"/>
      <c r="D245" s="7"/>
      <c r="E245" s="7"/>
      <c r="F245" s="7"/>
      <c r="G245" s="7"/>
      <c r="H245" s="7"/>
      <c r="I245" s="7"/>
      <c r="J245" s="7"/>
    </row>
    <row r="246" spans="2:10" x14ac:dyDescent="0.3">
      <c r="B246" s="7"/>
      <c r="C246" s="7"/>
      <c r="D246" s="7"/>
      <c r="E246" s="7"/>
      <c r="F246" s="7"/>
      <c r="G246" s="7"/>
      <c r="H246" s="7"/>
      <c r="I246" s="7"/>
      <c r="J246" s="7"/>
    </row>
    <row r="247" spans="2:10" x14ac:dyDescent="0.3">
      <c r="B247" s="7"/>
      <c r="C247" s="7"/>
      <c r="D247" s="7"/>
      <c r="E247" s="7"/>
      <c r="F247" s="7"/>
      <c r="G247" s="7"/>
      <c r="H247" s="7"/>
      <c r="I247" s="7"/>
      <c r="J247" s="7"/>
    </row>
    <row r="248" spans="2:10" x14ac:dyDescent="0.3">
      <c r="B248" s="7"/>
      <c r="C248" s="7"/>
      <c r="D248" s="7"/>
      <c r="E248" s="7"/>
      <c r="F248" s="7"/>
      <c r="G248" s="7"/>
      <c r="H248" s="7"/>
      <c r="I248" s="7"/>
      <c r="J248" s="7"/>
    </row>
    <row r="249" spans="2:10" x14ac:dyDescent="0.3">
      <c r="B249" s="7"/>
      <c r="C249" s="7"/>
      <c r="D249" s="7"/>
      <c r="E249" s="7"/>
      <c r="F249" s="7"/>
      <c r="G249" s="7"/>
      <c r="H249" s="7"/>
      <c r="I249" s="7"/>
      <c r="J249" s="7"/>
    </row>
    <row r="250" spans="2:10" x14ac:dyDescent="0.3">
      <c r="B250" s="7"/>
      <c r="C250" s="7"/>
      <c r="D250" s="7"/>
      <c r="E250" s="7"/>
      <c r="F250" s="7"/>
      <c r="G250" s="7"/>
      <c r="H250" s="7"/>
      <c r="I250" s="7"/>
      <c r="J250" s="7"/>
    </row>
    <row r="251" spans="2:10" x14ac:dyDescent="0.3">
      <c r="B251" s="7"/>
      <c r="C251" s="7"/>
      <c r="D251" s="7"/>
      <c r="E251" s="7"/>
      <c r="F251" s="7"/>
      <c r="G251" s="7"/>
      <c r="H251" s="7"/>
      <c r="I251" s="7"/>
      <c r="J251" s="7"/>
    </row>
    <row r="252" spans="2:10" x14ac:dyDescent="0.3">
      <c r="B252" s="7"/>
      <c r="C252" s="7"/>
      <c r="D252" s="7"/>
      <c r="E252" s="7"/>
      <c r="F252" s="7"/>
      <c r="G252" s="7"/>
      <c r="H252" s="7"/>
      <c r="I252" s="7"/>
      <c r="J252" s="7"/>
    </row>
    <row r="253" spans="2:10" x14ac:dyDescent="0.3">
      <c r="B253" s="7"/>
      <c r="C253" s="7"/>
      <c r="D253" s="7"/>
      <c r="E253" s="7"/>
      <c r="F253" s="7"/>
      <c r="G253" s="7"/>
      <c r="H253" s="7"/>
      <c r="I253" s="7"/>
      <c r="J253" s="7"/>
    </row>
    <row r="254" spans="2:10" x14ac:dyDescent="0.3">
      <c r="B254" s="7"/>
      <c r="C254" s="7"/>
      <c r="D254" s="7"/>
      <c r="E254" s="7"/>
      <c r="F254" s="7"/>
      <c r="G254" s="7"/>
      <c r="H254" s="7"/>
      <c r="I254" s="7"/>
      <c r="J254" s="7"/>
    </row>
    <row r="255" spans="2:10" x14ac:dyDescent="0.3">
      <c r="B255" s="7"/>
      <c r="C255" s="7"/>
      <c r="D255" s="7"/>
      <c r="E255" s="7"/>
      <c r="F255" s="7"/>
      <c r="G255" s="7"/>
      <c r="H255" s="7"/>
      <c r="I255" s="7"/>
      <c r="J255" s="7"/>
    </row>
    <row r="256" spans="2:10" x14ac:dyDescent="0.3">
      <c r="B256" s="7"/>
      <c r="C256" s="7"/>
      <c r="D256" s="7"/>
      <c r="E256" s="7"/>
      <c r="F256" s="7"/>
      <c r="G256" s="7"/>
      <c r="H256" s="7"/>
      <c r="I256" s="7"/>
      <c r="J256" s="7"/>
    </row>
    <row r="257" spans="2:10" x14ac:dyDescent="0.3">
      <c r="B257" s="7"/>
      <c r="C257" s="7"/>
      <c r="D257" s="7"/>
      <c r="E257" s="7"/>
      <c r="F257" s="7"/>
      <c r="G257" s="7"/>
      <c r="H257" s="7"/>
      <c r="I257" s="7"/>
      <c r="J257" s="7"/>
    </row>
    <row r="258" spans="2:10" x14ac:dyDescent="0.3">
      <c r="B258" s="7"/>
      <c r="C258" s="7"/>
      <c r="D258" s="7"/>
      <c r="E258" s="7"/>
      <c r="F258" s="7"/>
      <c r="G258" s="7"/>
      <c r="H258" s="7"/>
      <c r="I258" s="7"/>
      <c r="J258" s="7"/>
    </row>
    <row r="259" spans="2:10" x14ac:dyDescent="0.3">
      <c r="B259" s="7"/>
      <c r="C259" s="7"/>
      <c r="D259" s="7"/>
      <c r="E259" s="7"/>
      <c r="F259" s="7"/>
      <c r="G259" s="7"/>
      <c r="H259" s="7"/>
      <c r="I259" s="7"/>
      <c r="J259" s="7"/>
    </row>
    <row r="260" spans="2:10" x14ac:dyDescent="0.3">
      <c r="B260" s="7"/>
      <c r="C260" s="7"/>
      <c r="D260" s="7"/>
      <c r="E260" s="7"/>
      <c r="F260" s="7"/>
      <c r="G260" s="7"/>
      <c r="H260" s="7"/>
      <c r="I260" s="7"/>
      <c r="J260" s="7"/>
    </row>
    <row r="261" spans="2:10" x14ac:dyDescent="0.3">
      <c r="B261" s="7"/>
      <c r="C261" s="7"/>
      <c r="D261" s="7"/>
      <c r="E261" s="7"/>
      <c r="F261" s="7"/>
      <c r="G261" s="7"/>
      <c r="H261" s="7"/>
      <c r="I261" s="7"/>
      <c r="J261" s="7"/>
    </row>
    <row r="262" spans="2:10" x14ac:dyDescent="0.3">
      <c r="B262" s="7"/>
      <c r="C262" s="7"/>
      <c r="D262" s="7"/>
      <c r="E262" s="7"/>
      <c r="F262" s="7"/>
      <c r="G262" s="7"/>
      <c r="H262" s="7"/>
      <c r="I262" s="7"/>
      <c r="J262" s="7"/>
    </row>
    <row r="263" spans="2:10" x14ac:dyDescent="0.3">
      <c r="B263" s="7"/>
      <c r="C263" s="7"/>
      <c r="D263" s="7"/>
      <c r="E263" s="7"/>
      <c r="F263" s="7"/>
      <c r="G263" s="7"/>
      <c r="H263" s="7"/>
      <c r="I263" s="7"/>
      <c r="J263" s="7"/>
    </row>
    <row r="264" spans="2:10" x14ac:dyDescent="0.3">
      <c r="B264" s="7"/>
      <c r="C264" s="7"/>
      <c r="D264" s="7"/>
      <c r="E264" s="7"/>
      <c r="F264" s="7"/>
      <c r="G264" s="7"/>
      <c r="H264" s="7"/>
      <c r="I264" s="7"/>
      <c r="J264" s="7"/>
    </row>
    <row r="265" spans="2:10" x14ac:dyDescent="0.3">
      <c r="B265" s="7"/>
      <c r="C265" s="7"/>
      <c r="D265" s="7"/>
      <c r="E265" s="7"/>
      <c r="F265" s="7"/>
      <c r="G265" s="7"/>
      <c r="H265" s="7"/>
      <c r="I265" s="7"/>
      <c r="J265" s="7"/>
    </row>
    <row r="266" spans="2:10" x14ac:dyDescent="0.3">
      <c r="B266" s="7"/>
      <c r="C266" s="7"/>
      <c r="D266" s="7"/>
      <c r="E266" s="7"/>
      <c r="F266" s="7"/>
      <c r="G266" s="7"/>
      <c r="H266" s="7"/>
      <c r="I266" s="7"/>
      <c r="J266" s="7"/>
    </row>
    <row r="267" spans="2:10" x14ac:dyDescent="0.3">
      <c r="B267" s="7"/>
      <c r="C267" s="7"/>
      <c r="D267" s="7"/>
      <c r="E267" s="7"/>
      <c r="F267" s="7"/>
      <c r="G267" s="7"/>
      <c r="H267" s="7"/>
      <c r="I267" s="7"/>
      <c r="J267" s="7"/>
    </row>
    <row r="268" spans="2:10" x14ac:dyDescent="0.3">
      <c r="B268" s="7"/>
      <c r="C268" s="7"/>
      <c r="D268" s="7"/>
      <c r="E268" s="7"/>
      <c r="F268" s="7"/>
      <c r="G268" s="7"/>
      <c r="H268" s="7"/>
      <c r="I268" s="7"/>
      <c r="J268" s="7"/>
    </row>
    <row r="269" spans="2:10" x14ac:dyDescent="0.3">
      <c r="B269" s="7"/>
      <c r="C269" s="7"/>
      <c r="D269" s="7"/>
      <c r="E269" s="7"/>
      <c r="F269" s="7"/>
      <c r="G269" s="7"/>
      <c r="H269" s="7"/>
      <c r="I269" s="7"/>
      <c r="J269" s="7"/>
    </row>
    <row r="270" spans="2:10" x14ac:dyDescent="0.3">
      <c r="B270" s="7"/>
      <c r="C270" s="7"/>
      <c r="D270" s="7"/>
      <c r="E270" s="7"/>
      <c r="F270" s="7"/>
      <c r="G270" s="7"/>
      <c r="H270" s="7"/>
      <c r="I270" s="7"/>
      <c r="J270" s="7"/>
    </row>
    <row r="271" spans="2:10" x14ac:dyDescent="0.3">
      <c r="B271" s="7"/>
      <c r="C271" s="7"/>
      <c r="D271" s="7"/>
      <c r="E271" s="7"/>
      <c r="F271" s="7"/>
      <c r="G271" s="7"/>
      <c r="H271" s="7"/>
      <c r="I271" s="7"/>
      <c r="J271" s="7"/>
    </row>
    <row r="272" spans="2:10" x14ac:dyDescent="0.3">
      <c r="B272" s="7"/>
      <c r="C272" s="7"/>
      <c r="D272" s="7"/>
      <c r="E272" s="7"/>
      <c r="F272" s="7"/>
      <c r="G272" s="7"/>
      <c r="H272" s="7"/>
      <c r="I272" s="7"/>
      <c r="J272" s="7"/>
    </row>
    <row r="273" spans="2:10" x14ac:dyDescent="0.3">
      <c r="B273" s="7"/>
      <c r="C273" s="7"/>
      <c r="D273" s="7"/>
      <c r="E273" s="7"/>
      <c r="F273" s="7"/>
      <c r="G273" s="7"/>
      <c r="H273" s="7"/>
      <c r="I273" s="7"/>
      <c r="J273" s="7"/>
    </row>
    <row r="274" spans="2:10" x14ac:dyDescent="0.3">
      <c r="B274" s="7"/>
      <c r="C274" s="7"/>
      <c r="D274" s="7"/>
      <c r="E274" s="7"/>
      <c r="F274" s="7"/>
      <c r="G274" s="7"/>
      <c r="H274" s="7"/>
      <c r="I274" s="7"/>
      <c r="J274" s="7"/>
    </row>
    <row r="275" spans="2:10" x14ac:dyDescent="0.3">
      <c r="B275" s="7"/>
      <c r="C275" s="7"/>
      <c r="D275" s="7"/>
      <c r="E275" s="7"/>
      <c r="F275" s="7"/>
      <c r="G275" s="7"/>
      <c r="H275" s="7"/>
      <c r="I275" s="7"/>
      <c r="J275" s="7"/>
    </row>
    <row r="276" spans="2:10" x14ac:dyDescent="0.3">
      <c r="B276" s="7"/>
      <c r="C276" s="7"/>
      <c r="D276" s="7"/>
      <c r="E276" s="7"/>
      <c r="F276" s="7"/>
      <c r="G276" s="7"/>
      <c r="H276" s="7"/>
      <c r="I276" s="7"/>
      <c r="J276" s="7"/>
    </row>
    <row r="277" spans="2:10" x14ac:dyDescent="0.3">
      <c r="B277" s="7"/>
      <c r="C277" s="7"/>
      <c r="D277" s="7"/>
      <c r="E277" s="7"/>
      <c r="F277" s="7"/>
      <c r="G277" s="7"/>
      <c r="H277" s="7"/>
      <c r="I277" s="7"/>
      <c r="J277" s="7"/>
    </row>
    <row r="278" spans="2:10" x14ac:dyDescent="0.3">
      <c r="B278" s="7"/>
      <c r="C278" s="7"/>
      <c r="D278" s="7"/>
      <c r="E278" s="7"/>
      <c r="F278" s="7"/>
      <c r="G278" s="7"/>
      <c r="H278" s="7"/>
      <c r="I278" s="7"/>
      <c r="J278" s="7"/>
    </row>
    <row r="279" spans="2:10" x14ac:dyDescent="0.3">
      <c r="B279" s="7"/>
      <c r="C279" s="7"/>
      <c r="D279" s="7"/>
      <c r="E279" s="7"/>
      <c r="F279" s="7"/>
      <c r="G279" s="7"/>
      <c r="H279" s="7"/>
      <c r="I279" s="7"/>
      <c r="J279" s="7"/>
    </row>
    <row r="280" spans="2:10" x14ac:dyDescent="0.3">
      <c r="B280" s="7"/>
      <c r="C280" s="7"/>
      <c r="D280" s="7"/>
      <c r="E280" s="7"/>
      <c r="F280" s="7"/>
      <c r="G280" s="7"/>
      <c r="H280" s="7"/>
      <c r="I280" s="7"/>
      <c r="J280" s="7"/>
    </row>
    <row r="281" spans="2:10" x14ac:dyDescent="0.3">
      <c r="B281" s="7"/>
      <c r="C281" s="7"/>
      <c r="D281" s="7"/>
      <c r="E281" s="7"/>
      <c r="F281" s="7"/>
      <c r="G281" s="7"/>
      <c r="H281" s="7"/>
      <c r="I281" s="7"/>
      <c r="J281" s="7"/>
    </row>
    <row r="282" spans="2:10" x14ac:dyDescent="0.3">
      <c r="B282" s="7"/>
      <c r="C282" s="7"/>
      <c r="D282" s="7"/>
      <c r="E282" s="7"/>
      <c r="F282" s="7"/>
      <c r="G282" s="7"/>
      <c r="H282" s="7"/>
      <c r="I282" s="7"/>
      <c r="J282" s="7"/>
    </row>
    <row r="283" spans="2:10" x14ac:dyDescent="0.3">
      <c r="B283" s="7"/>
      <c r="C283" s="7"/>
      <c r="D283" s="7"/>
      <c r="E283" s="7"/>
      <c r="F283" s="7"/>
      <c r="G283" s="7"/>
      <c r="H283" s="7"/>
      <c r="I283" s="7"/>
      <c r="J283" s="7"/>
    </row>
    <row r="284" spans="2:10" x14ac:dyDescent="0.3">
      <c r="B284" s="7"/>
      <c r="C284" s="7"/>
      <c r="D284" s="7"/>
      <c r="E284" s="7"/>
      <c r="F284" s="7"/>
      <c r="G284" s="7"/>
      <c r="H284" s="7"/>
      <c r="I284" s="7"/>
      <c r="J284" s="7"/>
    </row>
    <row r="285" spans="2:10" x14ac:dyDescent="0.3">
      <c r="B285" s="7"/>
      <c r="C285" s="7"/>
      <c r="D285" s="7"/>
      <c r="E285" s="7"/>
      <c r="F285" s="7"/>
      <c r="G285" s="7"/>
      <c r="H285" s="7"/>
      <c r="I285" s="7"/>
      <c r="J285" s="7"/>
    </row>
    <row r="286" spans="2:10" x14ac:dyDescent="0.3">
      <c r="B286" s="7"/>
      <c r="C286" s="7"/>
      <c r="D286" s="7"/>
      <c r="E286" s="7"/>
      <c r="F286" s="7"/>
      <c r="G286" s="7"/>
      <c r="H286" s="7"/>
      <c r="I286" s="7"/>
      <c r="J286" s="7"/>
    </row>
    <row r="287" spans="2:10" x14ac:dyDescent="0.3">
      <c r="B287" s="7"/>
      <c r="C287" s="7"/>
      <c r="D287" s="7"/>
      <c r="E287" s="7"/>
      <c r="F287" s="7"/>
      <c r="G287" s="7"/>
      <c r="H287" s="7"/>
      <c r="I287" s="7"/>
      <c r="J287" s="7"/>
    </row>
    <row r="288" spans="2:10" x14ac:dyDescent="0.3">
      <c r="B288" s="7"/>
      <c r="C288" s="7"/>
      <c r="D288" s="7"/>
      <c r="E288" s="7"/>
      <c r="F288" s="7"/>
      <c r="G288" s="7"/>
      <c r="H288" s="7"/>
      <c r="I288" s="7"/>
      <c r="J288" s="7"/>
    </row>
    <row r="289" spans="2:10" x14ac:dyDescent="0.3">
      <c r="B289" s="7"/>
      <c r="C289" s="7"/>
      <c r="D289" s="7"/>
      <c r="E289" s="7"/>
      <c r="F289" s="7"/>
      <c r="G289" s="7"/>
      <c r="H289" s="7"/>
      <c r="I289" s="7"/>
      <c r="J289" s="7"/>
    </row>
    <row r="290" spans="2:10" x14ac:dyDescent="0.3">
      <c r="B290" s="7"/>
      <c r="C290" s="7"/>
      <c r="D290" s="7"/>
      <c r="E290" s="7"/>
      <c r="F290" s="7"/>
      <c r="G290" s="7"/>
      <c r="H290" s="7"/>
      <c r="I290" s="7"/>
      <c r="J290" s="7"/>
    </row>
    <row r="291" spans="2:10" x14ac:dyDescent="0.3">
      <c r="B291" s="7"/>
      <c r="C291" s="7"/>
      <c r="D291" s="7"/>
      <c r="E291" s="7"/>
      <c r="F291" s="7"/>
      <c r="G291" s="7"/>
      <c r="H291" s="7"/>
      <c r="I291" s="7"/>
      <c r="J291" s="7"/>
    </row>
    <row r="292" spans="2:10" x14ac:dyDescent="0.3">
      <c r="B292" s="7"/>
      <c r="C292" s="7"/>
      <c r="D292" s="7"/>
      <c r="E292" s="7"/>
      <c r="F292" s="7"/>
      <c r="G292" s="7"/>
      <c r="H292" s="7"/>
      <c r="I292" s="7"/>
      <c r="J292" s="7"/>
    </row>
    <row r="293" spans="2:10" x14ac:dyDescent="0.3">
      <c r="B293" s="7"/>
      <c r="C293" s="7"/>
      <c r="D293" s="7"/>
      <c r="E293" s="7"/>
      <c r="F293" s="7"/>
      <c r="G293" s="7"/>
      <c r="H293" s="7"/>
      <c r="I293" s="7"/>
      <c r="J293" s="7"/>
    </row>
    <row r="294" spans="2:10" x14ac:dyDescent="0.3">
      <c r="B294" s="7"/>
      <c r="C294" s="7"/>
      <c r="D294" s="7"/>
      <c r="E294" s="7"/>
      <c r="F294" s="7"/>
      <c r="G294" s="7"/>
      <c r="H294" s="7"/>
      <c r="I294" s="7"/>
      <c r="J294" s="7"/>
    </row>
    <row r="295" spans="2:10" x14ac:dyDescent="0.3">
      <c r="B295" s="7"/>
      <c r="C295" s="7"/>
      <c r="D295" s="7"/>
      <c r="E295" s="7"/>
      <c r="F295" s="7"/>
      <c r="G295" s="7"/>
      <c r="H295" s="7"/>
      <c r="I295" s="7"/>
      <c r="J295" s="7"/>
    </row>
    <row r="296" spans="2:10" x14ac:dyDescent="0.3">
      <c r="B296" s="7"/>
      <c r="C296" s="7"/>
      <c r="D296" s="7"/>
      <c r="E296" s="7"/>
      <c r="F296" s="7"/>
      <c r="G296" s="7"/>
      <c r="H296" s="7"/>
      <c r="I296" s="7"/>
      <c r="J296" s="7"/>
    </row>
    <row r="297" spans="2:10" x14ac:dyDescent="0.3">
      <c r="B297" s="7"/>
      <c r="C297" s="7"/>
      <c r="D297" s="7"/>
      <c r="E297" s="7"/>
      <c r="F297" s="7"/>
      <c r="G297" s="7"/>
      <c r="H297" s="7"/>
      <c r="I297" s="7"/>
      <c r="J297" s="7"/>
    </row>
    <row r="298" spans="2:10" x14ac:dyDescent="0.3">
      <c r="B298" s="7"/>
      <c r="C298" s="7"/>
      <c r="D298" s="7"/>
      <c r="E298" s="7"/>
      <c r="F298" s="7"/>
      <c r="G298" s="7"/>
      <c r="H298" s="7"/>
      <c r="I298" s="7"/>
      <c r="J298" s="7"/>
    </row>
    <row r="299" spans="2:10" x14ac:dyDescent="0.3">
      <c r="B299" s="7"/>
      <c r="C299" s="7"/>
      <c r="D299" s="7"/>
      <c r="E299" s="7"/>
      <c r="F299" s="7"/>
      <c r="G299" s="7"/>
      <c r="H299" s="7"/>
      <c r="I299" s="7"/>
      <c r="J299" s="7"/>
    </row>
    <row r="300" spans="2:10" x14ac:dyDescent="0.3">
      <c r="B300" s="7"/>
      <c r="C300" s="7"/>
      <c r="D300" s="7"/>
      <c r="E300" s="7"/>
      <c r="F300" s="7"/>
      <c r="G300" s="7"/>
      <c r="H300" s="7"/>
      <c r="I300" s="7"/>
      <c r="J300" s="7"/>
    </row>
    <row r="301" spans="2:10" x14ac:dyDescent="0.3">
      <c r="B301" s="7"/>
      <c r="C301" s="7"/>
      <c r="D301" s="7"/>
      <c r="E301" s="7"/>
      <c r="F301" s="7"/>
      <c r="G301" s="7"/>
      <c r="H301" s="7"/>
      <c r="I301" s="7"/>
      <c r="J301" s="7"/>
    </row>
    <row r="302" spans="2:10" x14ac:dyDescent="0.3">
      <c r="B302" s="7"/>
      <c r="C302" s="7"/>
      <c r="D302" s="7"/>
      <c r="E302" s="7"/>
      <c r="F302" s="7"/>
      <c r="G302" s="7"/>
      <c r="H302" s="7"/>
      <c r="I302" s="7"/>
      <c r="J302" s="7"/>
    </row>
    <row r="303" spans="2:10" x14ac:dyDescent="0.3">
      <c r="B303" s="7"/>
      <c r="C303" s="7"/>
      <c r="D303" s="7"/>
      <c r="E303" s="7"/>
      <c r="F303" s="7"/>
      <c r="G303" s="7"/>
      <c r="H303" s="7"/>
      <c r="I303" s="7"/>
      <c r="J303" s="7"/>
    </row>
    <row r="304" spans="2:10" x14ac:dyDescent="0.3">
      <c r="B304" s="7"/>
      <c r="C304" s="7"/>
      <c r="D304" s="7"/>
      <c r="E304" s="7"/>
      <c r="F304" s="7"/>
      <c r="G304" s="7"/>
      <c r="H304" s="7"/>
      <c r="I304" s="7"/>
      <c r="J304" s="7"/>
    </row>
    <row r="305" spans="2:10" x14ac:dyDescent="0.3">
      <c r="B305" s="7"/>
      <c r="C305" s="7"/>
      <c r="D305" s="7"/>
      <c r="E305" s="7"/>
      <c r="F305" s="7"/>
      <c r="G305" s="7"/>
      <c r="H305" s="7"/>
      <c r="I305" s="7"/>
      <c r="J305" s="7"/>
    </row>
    <row r="306" spans="2:10" x14ac:dyDescent="0.3">
      <c r="B306" s="7"/>
      <c r="C306" s="7"/>
      <c r="D306" s="7"/>
      <c r="E306" s="7"/>
      <c r="F306" s="7"/>
      <c r="G306" s="7"/>
      <c r="H306" s="7"/>
      <c r="I306" s="7"/>
      <c r="J306" s="7"/>
    </row>
    <row r="307" spans="2:10" x14ac:dyDescent="0.3">
      <c r="B307" s="7"/>
      <c r="C307" s="7"/>
      <c r="D307" s="7"/>
      <c r="E307" s="7"/>
      <c r="F307" s="7"/>
      <c r="G307" s="7"/>
      <c r="H307" s="7"/>
      <c r="I307" s="7"/>
      <c r="J307" s="7"/>
    </row>
    <row r="308" spans="2:10" x14ac:dyDescent="0.3">
      <c r="B308" s="7"/>
      <c r="C308" s="7"/>
      <c r="D308" s="7"/>
      <c r="E308" s="7"/>
      <c r="F308" s="7"/>
      <c r="G308" s="7"/>
      <c r="H308" s="7"/>
      <c r="I308" s="7"/>
      <c r="J308" s="7"/>
    </row>
    <row r="309" spans="2:10" x14ac:dyDescent="0.3">
      <c r="B309" s="7"/>
      <c r="C309" s="7"/>
      <c r="D309" s="7"/>
      <c r="E309" s="7"/>
      <c r="F309" s="7"/>
      <c r="G309" s="7"/>
      <c r="H309" s="7"/>
      <c r="I309" s="7"/>
      <c r="J309" s="7"/>
    </row>
    <row r="310" spans="2:10" x14ac:dyDescent="0.3">
      <c r="B310" s="7"/>
      <c r="C310" s="7"/>
      <c r="D310" s="7"/>
      <c r="E310" s="7"/>
      <c r="F310" s="7"/>
      <c r="G310" s="7"/>
      <c r="H310" s="7"/>
      <c r="I310" s="7"/>
      <c r="J310" s="7"/>
    </row>
    <row r="311" spans="2:10" x14ac:dyDescent="0.3">
      <c r="B311" s="7"/>
      <c r="C311" s="7"/>
      <c r="D311" s="7"/>
      <c r="E311" s="7"/>
      <c r="F311" s="7"/>
      <c r="G311" s="7"/>
      <c r="H311" s="7"/>
      <c r="I311" s="7"/>
      <c r="J311" s="7"/>
    </row>
    <row r="312" spans="2:10" x14ac:dyDescent="0.3">
      <c r="B312" s="7"/>
      <c r="C312" s="7"/>
      <c r="D312" s="7"/>
      <c r="E312" s="7"/>
      <c r="F312" s="7"/>
      <c r="G312" s="7"/>
      <c r="H312" s="7"/>
      <c r="I312" s="7"/>
      <c r="J312" s="7"/>
    </row>
    <row r="313" spans="2:10" x14ac:dyDescent="0.3">
      <c r="B313" s="7"/>
      <c r="C313" s="7"/>
      <c r="D313" s="7"/>
      <c r="E313" s="7"/>
      <c r="F313" s="7"/>
      <c r="G313" s="7"/>
      <c r="H313" s="7"/>
      <c r="I313" s="7"/>
      <c r="J313" s="7"/>
    </row>
    <row r="314" spans="2:10" x14ac:dyDescent="0.3">
      <c r="B314" s="7"/>
      <c r="C314" s="7"/>
      <c r="D314" s="7"/>
      <c r="E314" s="7"/>
      <c r="F314" s="7"/>
      <c r="G314" s="7"/>
      <c r="H314" s="7"/>
      <c r="I314" s="7"/>
      <c r="J314" s="7"/>
    </row>
    <row r="315" spans="2:10" x14ac:dyDescent="0.3">
      <c r="B315" s="7"/>
      <c r="C315" s="7"/>
      <c r="D315" s="7"/>
      <c r="E315" s="7"/>
      <c r="F315" s="7"/>
      <c r="G315" s="7"/>
      <c r="H315" s="7"/>
      <c r="I315" s="7"/>
      <c r="J315" s="7"/>
    </row>
    <row r="316" spans="2:10" x14ac:dyDescent="0.3">
      <c r="B316" s="7"/>
      <c r="C316" s="7"/>
      <c r="D316" s="7"/>
      <c r="E316" s="7"/>
      <c r="F316" s="7"/>
      <c r="G316" s="7"/>
      <c r="H316" s="7"/>
      <c r="I316" s="7"/>
      <c r="J316" s="7"/>
    </row>
    <row r="317" spans="2:10" x14ac:dyDescent="0.3">
      <c r="B317" s="7"/>
      <c r="C317" s="7"/>
      <c r="D317" s="7"/>
      <c r="E317" s="7"/>
      <c r="F317" s="7"/>
      <c r="G317" s="7"/>
      <c r="H317" s="7"/>
      <c r="I317" s="7"/>
      <c r="J317" s="7"/>
    </row>
    <row r="318" spans="2:10" x14ac:dyDescent="0.3">
      <c r="B318" s="7"/>
      <c r="C318" s="7"/>
      <c r="D318" s="7"/>
      <c r="E318" s="7"/>
      <c r="F318" s="7"/>
      <c r="G318" s="7"/>
      <c r="H318" s="7"/>
      <c r="I318" s="7"/>
      <c r="J318" s="7"/>
    </row>
    <row r="319" spans="2:10" x14ac:dyDescent="0.3">
      <c r="B319" s="7"/>
      <c r="C319" s="7"/>
      <c r="D319" s="7"/>
      <c r="E319" s="7"/>
      <c r="F319" s="7"/>
      <c r="G319" s="7"/>
      <c r="H319" s="7"/>
      <c r="I319" s="7"/>
      <c r="J319" s="7"/>
    </row>
    <row r="320" spans="2:10" x14ac:dyDescent="0.3">
      <c r="B320" s="7"/>
      <c r="C320" s="7"/>
      <c r="D320" s="7"/>
      <c r="E320" s="7"/>
      <c r="F320" s="7"/>
      <c r="G320" s="7"/>
      <c r="H320" s="7"/>
      <c r="I320" s="7"/>
      <c r="J320" s="7"/>
    </row>
    <row r="321" spans="2:10" x14ac:dyDescent="0.3">
      <c r="B321" s="7"/>
      <c r="C321" s="7"/>
      <c r="D321" s="7"/>
      <c r="E321" s="7"/>
      <c r="F321" s="7"/>
      <c r="G321" s="7"/>
      <c r="H321" s="7"/>
      <c r="I321" s="7"/>
      <c r="J321" s="7"/>
    </row>
    <row r="322" spans="2:10" x14ac:dyDescent="0.3">
      <c r="B322" s="7"/>
      <c r="C322" s="7"/>
      <c r="D322" s="7"/>
      <c r="E322" s="7"/>
      <c r="F322" s="7"/>
      <c r="G322" s="7"/>
      <c r="H322" s="7"/>
      <c r="I322" s="7"/>
      <c r="J322" s="7"/>
    </row>
    <row r="323" spans="2:10" x14ac:dyDescent="0.3">
      <c r="B323" s="7"/>
      <c r="C323" s="7"/>
      <c r="D323" s="7"/>
      <c r="E323" s="7"/>
      <c r="F323" s="7"/>
      <c r="G323" s="7"/>
      <c r="H323" s="7"/>
      <c r="I323" s="7"/>
      <c r="J323" s="7"/>
    </row>
    <row r="324" spans="2:10" x14ac:dyDescent="0.3">
      <c r="B324" s="7"/>
      <c r="C324" s="7"/>
      <c r="D324" s="7"/>
      <c r="E324" s="7"/>
      <c r="F324" s="7"/>
      <c r="G324" s="7"/>
      <c r="H324" s="7"/>
      <c r="I324" s="7"/>
      <c r="J324" s="7"/>
    </row>
    <row r="325" spans="2:10" x14ac:dyDescent="0.3">
      <c r="B325" s="7"/>
      <c r="C325" s="7"/>
      <c r="D325" s="7"/>
      <c r="E325" s="7"/>
      <c r="F325" s="7"/>
      <c r="G325" s="7"/>
      <c r="H325" s="7"/>
      <c r="I325" s="7"/>
      <c r="J325" s="7"/>
    </row>
    <row r="326" spans="2:10" x14ac:dyDescent="0.3">
      <c r="B326" s="7"/>
      <c r="C326" s="7"/>
      <c r="D326" s="7"/>
      <c r="E326" s="7"/>
      <c r="F326" s="7"/>
      <c r="G326" s="7"/>
      <c r="H326" s="7"/>
      <c r="I326" s="7"/>
      <c r="J326" s="7"/>
    </row>
    <row r="327" spans="2:10" x14ac:dyDescent="0.3">
      <c r="B327" s="7"/>
      <c r="C327" s="7"/>
      <c r="D327" s="7"/>
      <c r="E327" s="7"/>
      <c r="F327" s="7"/>
      <c r="G327" s="7"/>
      <c r="H327" s="7"/>
      <c r="I327" s="7"/>
      <c r="J327" s="7"/>
    </row>
    <row r="328" spans="2:10" x14ac:dyDescent="0.3">
      <c r="B328" s="7"/>
      <c r="C328" s="7"/>
      <c r="D328" s="7"/>
      <c r="E328" s="7"/>
      <c r="F328" s="7"/>
      <c r="G328" s="7"/>
      <c r="H328" s="7"/>
      <c r="I328" s="7"/>
      <c r="J328" s="7"/>
    </row>
    <row r="329" spans="2:10" x14ac:dyDescent="0.3">
      <c r="B329" s="7"/>
      <c r="C329" s="7"/>
      <c r="D329" s="7"/>
      <c r="E329" s="7"/>
      <c r="F329" s="7"/>
      <c r="G329" s="7"/>
      <c r="H329" s="7"/>
      <c r="I329" s="7"/>
      <c r="J329" s="7"/>
    </row>
    <row r="330" spans="2:10" x14ac:dyDescent="0.3">
      <c r="B330" s="7"/>
      <c r="C330" s="7"/>
      <c r="D330" s="7"/>
      <c r="E330" s="7"/>
      <c r="F330" s="7"/>
      <c r="G330" s="7"/>
      <c r="H330" s="7"/>
      <c r="I330" s="7"/>
      <c r="J330" s="7"/>
    </row>
    <row r="331" spans="2:10" x14ac:dyDescent="0.3">
      <c r="B331" s="7"/>
      <c r="C331" s="7"/>
      <c r="D331" s="7"/>
      <c r="E331" s="7"/>
      <c r="F331" s="7"/>
      <c r="G331" s="7"/>
      <c r="H331" s="7"/>
      <c r="I331" s="7"/>
      <c r="J331" s="7"/>
    </row>
    <row r="332" spans="2:10" x14ac:dyDescent="0.3">
      <c r="B332" s="7"/>
      <c r="C332" s="7"/>
      <c r="D332" s="7"/>
      <c r="E332" s="7"/>
      <c r="F332" s="7"/>
      <c r="G332" s="7"/>
      <c r="H332" s="7"/>
      <c r="I332" s="7"/>
      <c r="J332" s="7"/>
    </row>
    <row r="333" spans="2:10" x14ac:dyDescent="0.3">
      <c r="B333" s="7"/>
      <c r="C333" s="7"/>
      <c r="D333" s="7"/>
      <c r="E333" s="7"/>
      <c r="F333" s="7"/>
      <c r="G333" s="7"/>
      <c r="H333" s="7"/>
      <c r="I333" s="7"/>
      <c r="J333" s="7"/>
    </row>
    <row r="334" spans="2:10" x14ac:dyDescent="0.3">
      <c r="B334" s="7"/>
      <c r="C334" s="7"/>
      <c r="D334" s="7"/>
      <c r="E334" s="7"/>
      <c r="F334" s="7"/>
      <c r="G334" s="7"/>
      <c r="H334" s="7"/>
      <c r="I334" s="7"/>
      <c r="J334" s="7"/>
    </row>
    <row r="335" spans="2:10" x14ac:dyDescent="0.3">
      <c r="B335" s="7"/>
      <c r="C335" s="7"/>
      <c r="D335" s="7"/>
      <c r="E335" s="7"/>
      <c r="F335" s="7"/>
      <c r="G335" s="7"/>
      <c r="H335" s="7"/>
      <c r="I335" s="7"/>
      <c r="J335" s="7"/>
    </row>
    <row r="336" spans="2:10" x14ac:dyDescent="0.3">
      <c r="B336" s="7"/>
      <c r="C336" s="7"/>
      <c r="D336" s="7"/>
      <c r="E336" s="7"/>
      <c r="F336" s="7"/>
      <c r="G336" s="7"/>
      <c r="H336" s="7"/>
      <c r="I336" s="7"/>
      <c r="J336" s="7"/>
    </row>
    <row r="337" spans="2:10" x14ac:dyDescent="0.3">
      <c r="B337" s="7"/>
      <c r="C337" s="7"/>
      <c r="D337" s="7"/>
      <c r="E337" s="7"/>
      <c r="F337" s="7"/>
      <c r="G337" s="7"/>
      <c r="H337" s="7"/>
      <c r="I337" s="7"/>
      <c r="J337" s="7"/>
    </row>
    <row r="338" spans="2:10" x14ac:dyDescent="0.3">
      <c r="B338" s="7"/>
      <c r="C338" s="7"/>
      <c r="D338" s="7"/>
      <c r="E338" s="7"/>
      <c r="F338" s="7"/>
      <c r="G338" s="7"/>
      <c r="H338" s="7"/>
      <c r="I338" s="7"/>
      <c r="J338" s="7"/>
    </row>
    <row r="339" spans="2:10" x14ac:dyDescent="0.3">
      <c r="B339" s="7"/>
      <c r="C339" s="7"/>
      <c r="D339" s="7"/>
      <c r="E339" s="7"/>
      <c r="F339" s="7"/>
      <c r="G339" s="7"/>
      <c r="H339" s="7"/>
      <c r="I339" s="7"/>
      <c r="J339" s="7"/>
    </row>
    <row r="340" spans="2:10" x14ac:dyDescent="0.3">
      <c r="B340" s="7"/>
      <c r="C340" s="7"/>
      <c r="D340" s="7"/>
      <c r="E340" s="7"/>
      <c r="F340" s="7"/>
      <c r="G340" s="7"/>
      <c r="H340" s="7"/>
      <c r="I340" s="7"/>
      <c r="J340" s="7"/>
    </row>
    <row r="341" spans="2:10" x14ac:dyDescent="0.3">
      <c r="B341" s="7"/>
      <c r="C341" s="7"/>
      <c r="D341" s="7"/>
      <c r="E341" s="7"/>
      <c r="F341" s="7"/>
      <c r="G341" s="7"/>
      <c r="H341" s="7"/>
      <c r="I341" s="7"/>
      <c r="J341" s="7"/>
    </row>
    <row r="342" spans="2:10" x14ac:dyDescent="0.3">
      <c r="B342" s="7"/>
      <c r="C342" s="7"/>
      <c r="D342" s="7"/>
      <c r="E342" s="7"/>
      <c r="F342" s="7"/>
      <c r="G342" s="7"/>
      <c r="H342" s="7"/>
      <c r="I342" s="7"/>
      <c r="J342" s="7"/>
    </row>
    <row r="343" spans="2:10" x14ac:dyDescent="0.3">
      <c r="B343" s="7"/>
      <c r="C343" s="7"/>
      <c r="D343" s="7"/>
      <c r="E343" s="7"/>
      <c r="F343" s="7"/>
      <c r="G343" s="7"/>
      <c r="H343" s="7"/>
      <c r="I343" s="7"/>
      <c r="J343" s="7"/>
    </row>
    <row r="344" spans="2:10" x14ac:dyDescent="0.3">
      <c r="B344" s="7"/>
      <c r="C344" s="7"/>
      <c r="D344" s="7"/>
      <c r="E344" s="7"/>
      <c r="F344" s="7"/>
      <c r="G344" s="7"/>
      <c r="H344" s="7"/>
      <c r="I344" s="7"/>
      <c r="J344" s="7"/>
    </row>
    <row r="345" spans="2:10" x14ac:dyDescent="0.3">
      <c r="B345" s="7"/>
      <c r="C345" s="7"/>
      <c r="D345" s="7"/>
      <c r="E345" s="7"/>
      <c r="F345" s="7"/>
      <c r="G345" s="7"/>
      <c r="H345" s="7"/>
      <c r="I345" s="7"/>
      <c r="J345" s="7"/>
    </row>
    <row r="346" spans="2:10" x14ac:dyDescent="0.3">
      <c r="B346" s="7"/>
      <c r="C346" s="7"/>
      <c r="D346" s="7"/>
      <c r="E346" s="7"/>
      <c r="F346" s="7"/>
      <c r="G346" s="7"/>
      <c r="H346" s="7"/>
      <c r="I346" s="7"/>
      <c r="J346" s="7"/>
    </row>
    <row r="347" spans="2:10" x14ac:dyDescent="0.3">
      <c r="B347" s="7"/>
      <c r="C347" s="7"/>
      <c r="D347" s="7"/>
      <c r="E347" s="7"/>
      <c r="F347" s="7"/>
      <c r="G347" s="7"/>
      <c r="H347" s="7"/>
      <c r="I347" s="7"/>
      <c r="J347" s="7"/>
    </row>
    <row r="348" spans="2:10" x14ac:dyDescent="0.3">
      <c r="B348" s="7"/>
      <c r="C348" s="7"/>
      <c r="D348" s="7"/>
      <c r="E348" s="7"/>
      <c r="F348" s="7"/>
      <c r="G348" s="7"/>
      <c r="H348" s="7"/>
      <c r="I348" s="7"/>
      <c r="J348" s="7"/>
    </row>
    <row r="349" spans="2:10" x14ac:dyDescent="0.3">
      <c r="B349" s="7"/>
      <c r="C349" s="7"/>
      <c r="D349" s="7"/>
      <c r="E349" s="7"/>
      <c r="F349" s="7"/>
      <c r="G349" s="7"/>
      <c r="H349" s="7"/>
      <c r="I349" s="7"/>
      <c r="J349" s="7"/>
    </row>
    <row r="350" spans="2:10" x14ac:dyDescent="0.3">
      <c r="B350" s="7"/>
      <c r="C350" s="7"/>
      <c r="D350" s="7"/>
      <c r="E350" s="7"/>
      <c r="F350" s="7"/>
      <c r="G350" s="7"/>
      <c r="H350" s="7"/>
      <c r="I350" s="7"/>
      <c r="J350" s="7"/>
    </row>
    <row r="351" spans="2:10" x14ac:dyDescent="0.3">
      <c r="B351" s="7"/>
      <c r="C351" s="7"/>
      <c r="D351" s="7"/>
      <c r="E351" s="7"/>
      <c r="F351" s="7"/>
      <c r="G351" s="7"/>
      <c r="H351" s="7"/>
      <c r="I351" s="7"/>
      <c r="J351" s="7"/>
    </row>
    <row r="352" spans="2:10" x14ac:dyDescent="0.3">
      <c r="B352" s="7"/>
      <c r="C352" s="7"/>
      <c r="D352" s="7"/>
      <c r="E352" s="7"/>
      <c r="F352" s="7"/>
      <c r="G352" s="7"/>
      <c r="H352" s="7"/>
      <c r="I352" s="7"/>
      <c r="J352" s="7"/>
    </row>
    <row r="353" spans="2:10" x14ac:dyDescent="0.3">
      <c r="B353" s="7"/>
      <c r="C353" s="7"/>
      <c r="D353" s="7"/>
      <c r="E353" s="7"/>
      <c r="F353" s="7"/>
      <c r="G353" s="7"/>
      <c r="H353" s="7"/>
      <c r="I353" s="7"/>
      <c r="J353" s="7"/>
    </row>
    <row r="354" spans="2:10" x14ac:dyDescent="0.3">
      <c r="B354" s="7"/>
      <c r="C354" s="7"/>
      <c r="D354" s="7"/>
      <c r="E354" s="7"/>
      <c r="F354" s="7"/>
      <c r="G354" s="7"/>
      <c r="H354" s="7"/>
      <c r="I354" s="7"/>
      <c r="J354" s="7"/>
    </row>
    <row r="355" spans="2:10" x14ac:dyDescent="0.3">
      <c r="B355" s="7"/>
      <c r="C355" s="7"/>
      <c r="D355" s="7"/>
      <c r="E355" s="7"/>
      <c r="F355" s="7"/>
      <c r="G355" s="7"/>
      <c r="H355" s="7"/>
      <c r="I355" s="7"/>
      <c r="J355" s="7"/>
    </row>
    <row r="356" spans="2:10" x14ac:dyDescent="0.3">
      <c r="B356" s="7"/>
      <c r="C356" s="7"/>
      <c r="D356" s="7"/>
      <c r="E356" s="7"/>
      <c r="F356" s="7"/>
      <c r="G356" s="7"/>
      <c r="H356" s="7"/>
      <c r="I356" s="7"/>
      <c r="J356" s="7"/>
    </row>
    <row r="357" spans="2:10" x14ac:dyDescent="0.3">
      <c r="B357" s="7"/>
      <c r="C357" s="7"/>
      <c r="D357" s="7"/>
      <c r="E357" s="7"/>
      <c r="F357" s="7"/>
      <c r="G357" s="7"/>
      <c r="H357" s="7"/>
      <c r="I357" s="7"/>
      <c r="J357" s="7"/>
    </row>
    <row r="358" spans="2:10" x14ac:dyDescent="0.3">
      <c r="B358" s="7"/>
      <c r="C358" s="7"/>
      <c r="D358" s="7"/>
      <c r="E358" s="7"/>
      <c r="F358" s="7"/>
      <c r="G358" s="7"/>
      <c r="H358" s="7"/>
      <c r="I358" s="7"/>
      <c r="J358" s="7"/>
    </row>
    <row r="359" spans="2:10" x14ac:dyDescent="0.3">
      <c r="B359" s="7"/>
      <c r="C359" s="7"/>
      <c r="D359" s="7"/>
      <c r="E359" s="7"/>
      <c r="F359" s="7"/>
      <c r="G359" s="7"/>
      <c r="H359" s="7"/>
      <c r="I359" s="7"/>
      <c r="J359" s="7"/>
    </row>
    <row r="360" spans="2:10" x14ac:dyDescent="0.3">
      <c r="B360" s="7"/>
      <c r="C360" s="7"/>
      <c r="D360" s="7"/>
      <c r="E360" s="7"/>
      <c r="F360" s="7"/>
      <c r="G360" s="7"/>
      <c r="H360" s="7"/>
      <c r="I360" s="7"/>
      <c r="J360" s="7"/>
    </row>
    <row r="361" spans="2:10" x14ac:dyDescent="0.3">
      <c r="B361" s="7"/>
      <c r="C361" s="7"/>
      <c r="D361" s="7"/>
      <c r="E361" s="7"/>
      <c r="F361" s="7"/>
      <c r="G361" s="7"/>
      <c r="H361" s="7"/>
      <c r="I361" s="7"/>
      <c r="J361" s="7"/>
    </row>
    <row r="362" spans="2:10" x14ac:dyDescent="0.3">
      <c r="B362" s="7"/>
      <c r="C362" s="7"/>
      <c r="D362" s="7"/>
      <c r="E362" s="7"/>
      <c r="F362" s="7"/>
      <c r="G362" s="7"/>
      <c r="H362" s="7"/>
      <c r="I362" s="7"/>
      <c r="J362" s="7"/>
    </row>
    <row r="363" spans="2:10" x14ac:dyDescent="0.3">
      <c r="B363" s="7"/>
      <c r="C363" s="7"/>
      <c r="D363" s="7"/>
      <c r="E363" s="7"/>
      <c r="F363" s="7"/>
      <c r="G363" s="7"/>
      <c r="H363" s="7"/>
      <c r="I363" s="7"/>
      <c r="J363" s="7"/>
    </row>
    <row r="364" spans="2:10" x14ac:dyDescent="0.3">
      <c r="B364" s="7"/>
      <c r="C364" s="7"/>
      <c r="D364" s="7"/>
      <c r="E364" s="7"/>
      <c r="F364" s="7"/>
      <c r="G364" s="7"/>
      <c r="H364" s="7"/>
      <c r="I364" s="7"/>
      <c r="J364" s="7"/>
    </row>
    <row r="365" spans="2:10" x14ac:dyDescent="0.3">
      <c r="B365" s="7"/>
      <c r="C365" s="7"/>
      <c r="D365" s="7"/>
      <c r="E365" s="7"/>
      <c r="F365" s="7"/>
      <c r="G365" s="7"/>
      <c r="H365" s="7"/>
      <c r="I365" s="7"/>
      <c r="J365" s="7"/>
    </row>
    <row r="366" spans="2:10" x14ac:dyDescent="0.3">
      <c r="B366" s="7"/>
      <c r="C366" s="7"/>
      <c r="D366" s="7"/>
      <c r="E366" s="7"/>
      <c r="F366" s="7"/>
      <c r="G366" s="7"/>
      <c r="H366" s="7"/>
      <c r="I366" s="7"/>
      <c r="J366" s="7"/>
    </row>
    <row r="367" spans="2:10" x14ac:dyDescent="0.3">
      <c r="B367" s="7"/>
      <c r="C367" s="7"/>
      <c r="D367" s="7"/>
      <c r="E367" s="7"/>
      <c r="F367" s="7"/>
      <c r="G367" s="7"/>
      <c r="H367" s="7"/>
      <c r="I367" s="7"/>
      <c r="J367" s="7"/>
    </row>
    <row r="368" spans="2:10" x14ac:dyDescent="0.3">
      <c r="B368" s="7"/>
      <c r="C368" s="7"/>
      <c r="D368" s="7"/>
      <c r="E368" s="7"/>
      <c r="F368" s="7"/>
      <c r="G368" s="7"/>
      <c r="H368" s="7"/>
      <c r="I368" s="7"/>
      <c r="J368" s="7"/>
    </row>
    <row r="369" spans="2:10" x14ac:dyDescent="0.3">
      <c r="B369" s="7"/>
      <c r="C369" s="7"/>
      <c r="D369" s="7"/>
      <c r="E369" s="7"/>
      <c r="F369" s="7"/>
      <c r="G369" s="7"/>
      <c r="H369" s="7"/>
      <c r="I369" s="7"/>
      <c r="J369" s="7"/>
    </row>
    <row r="370" spans="2:10" x14ac:dyDescent="0.3">
      <c r="B370" s="7"/>
      <c r="C370" s="7"/>
      <c r="D370" s="7"/>
      <c r="E370" s="7"/>
      <c r="F370" s="7"/>
      <c r="G370" s="7"/>
      <c r="H370" s="7"/>
      <c r="I370" s="7"/>
      <c r="J370" s="7"/>
    </row>
    <row r="371" spans="2:10" x14ac:dyDescent="0.3">
      <c r="B371" s="7"/>
      <c r="C371" s="7"/>
      <c r="D371" s="7"/>
      <c r="E371" s="7"/>
      <c r="F371" s="7"/>
      <c r="G371" s="7"/>
      <c r="H371" s="7"/>
      <c r="I371" s="7"/>
      <c r="J371" s="7"/>
    </row>
    <row r="372" spans="2:10" x14ac:dyDescent="0.3">
      <c r="B372" s="7"/>
      <c r="C372" s="7"/>
      <c r="D372" s="7"/>
      <c r="E372" s="7"/>
      <c r="F372" s="7"/>
      <c r="G372" s="7"/>
      <c r="H372" s="7"/>
      <c r="I372" s="7"/>
      <c r="J372" s="7"/>
    </row>
    <row r="373" spans="2:10" x14ac:dyDescent="0.3">
      <c r="B373" s="7"/>
      <c r="C373" s="7"/>
      <c r="D373" s="7"/>
      <c r="E373" s="7"/>
      <c r="F373" s="7"/>
      <c r="G373" s="7"/>
      <c r="H373" s="7"/>
      <c r="I373" s="7"/>
      <c r="J373" s="7"/>
    </row>
    <row r="374" spans="2:10" x14ac:dyDescent="0.3">
      <c r="B374" s="7"/>
      <c r="C374" s="7"/>
      <c r="D374" s="7"/>
      <c r="E374" s="7"/>
      <c r="F374" s="7"/>
      <c r="G374" s="7"/>
      <c r="H374" s="7"/>
      <c r="I374" s="7"/>
      <c r="J374" s="7"/>
    </row>
    <row r="375" spans="2:10" x14ac:dyDescent="0.3">
      <c r="B375" s="7"/>
      <c r="C375" s="7"/>
      <c r="D375" s="7"/>
      <c r="E375" s="7"/>
      <c r="F375" s="7"/>
      <c r="G375" s="7"/>
      <c r="H375" s="7"/>
      <c r="I375" s="7"/>
      <c r="J375" s="7"/>
    </row>
    <row r="376" spans="2:10" x14ac:dyDescent="0.3">
      <c r="B376" s="7"/>
      <c r="C376" s="7"/>
      <c r="D376" s="7"/>
      <c r="E376" s="7"/>
      <c r="F376" s="7"/>
      <c r="G376" s="7"/>
      <c r="H376" s="7"/>
      <c r="I376" s="7"/>
      <c r="J376" s="7"/>
    </row>
    <row r="377" spans="2:10" x14ac:dyDescent="0.3">
      <c r="B377" s="7"/>
      <c r="C377" s="7"/>
      <c r="D377" s="7"/>
      <c r="E377" s="7"/>
      <c r="F377" s="7"/>
      <c r="G377" s="7"/>
      <c r="H377" s="7"/>
      <c r="I377" s="7"/>
      <c r="J377" s="7"/>
    </row>
    <row r="378" spans="2:10" x14ac:dyDescent="0.3">
      <c r="B378" s="7"/>
      <c r="C378" s="7"/>
      <c r="D378" s="7"/>
      <c r="E378" s="7"/>
      <c r="F378" s="7"/>
      <c r="G378" s="7"/>
      <c r="H378" s="7"/>
      <c r="I378" s="7"/>
      <c r="J378" s="7"/>
    </row>
    <row r="379" spans="2:10" x14ac:dyDescent="0.3">
      <c r="B379" s="7"/>
      <c r="C379" s="7"/>
      <c r="D379" s="7"/>
      <c r="E379" s="7"/>
      <c r="F379" s="7"/>
      <c r="G379" s="7"/>
      <c r="H379" s="7"/>
      <c r="I379" s="7"/>
      <c r="J379" s="7"/>
    </row>
    <row r="380" spans="2:10" x14ac:dyDescent="0.3">
      <c r="B380" s="7"/>
      <c r="C380" s="7"/>
      <c r="D380" s="7"/>
      <c r="E380" s="7"/>
      <c r="F380" s="7"/>
      <c r="G380" s="7"/>
      <c r="H380" s="7"/>
      <c r="I380" s="7"/>
      <c r="J380" s="7"/>
    </row>
    <row r="381" spans="2:10" x14ac:dyDescent="0.3">
      <c r="B381" s="7"/>
      <c r="C381" s="7"/>
      <c r="D381" s="7"/>
      <c r="E381" s="7"/>
      <c r="F381" s="7"/>
      <c r="G381" s="7"/>
      <c r="H381" s="7"/>
      <c r="I381" s="7"/>
      <c r="J381" s="7"/>
    </row>
    <row r="382" spans="2:10" x14ac:dyDescent="0.3">
      <c r="B382" s="7"/>
      <c r="C382" s="7"/>
      <c r="D382" s="7"/>
      <c r="E382" s="7"/>
      <c r="F382" s="7"/>
      <c r="G382" s="7"/>
      <c r="H382" s="7"/>
      <c r="I382" s="7"/>
      <c r="J382" s="7"/>
    </row>
    <row r="383" spans="2:10" x14ac:dyDescent="0.3">
      <c r="B383" s="7"/>
      <c r="C383" s="7"/>
      <c r="D383" s="7"/>
      <c r="E383" s="7"/>
      <c r="F383" s="7"/>
      <c r="G383" s="7"/>
      <c r="H383" s="7"/>
      <c r="I383" s="7"/>
      <c r="J383" s="7"/>
    </row>
    <row r="384" spans="2:10" x14ac:dyDescent="0.3">
      <c r="B384" s="7"/>
      <c r="C384" s="7"/>
      <c r="D384" s="7"/>
      <c r="E384" s="7"/>
      <c r="F384" s="7"/>
      <c r="G384" s="7"/>
      <c r="H384" s="7"/>
      <c r="I384" s="7"/>
      <c r="J384" s="7"/>
    </row>
    <row r="385" spans="2:10" x14ac:dyDescent="0.3">
      <c r="B385" s="7"/>
      <c r="C385" s="7"/>
      <c r="D385" s="7"/>
      <c r="E385" s="7"/>
      <c r="F385" s="7"/>
      <c r="G385" s="7"/>
      <c r="H385" s="7"/>
      <c r="I385" s="7"/>
      <c r="J385" s="7"/>
    </row>
    <row r="386" spans="2:10" x14ac:dyDescent="0.3">
      <c r="B386" s="7"/>
      <c r="C386" s="7"/>
      <c r="D386" s="7"/>
      <c r="E386" s="7"/>
      <c r="F386" s="7"/>
      <c r="G386" s="7"/>
      <c r="H386" s="7"/>
      <c r="I386" s="7"/>
      <c r="J386" s="7"/>
    </row>
    <row r="387" spans="2:10" x14ac:dyDescent="0.3">
      <c r="B387" s="7"/>
      <c r="C387" s="7"/>
      <c r="D387" s="7"/>
      <c r="E387" s="7"/>
      <c r="F387" s="7"/>
      <c r="G387" s="7"/>
      <c r="H387" s="7"/>
      <c r="I387" s="7"/>
      <c r="J387" s="7"/>
    </row>
    <row r="388" spans="2:10" x14ac:dyDescent="0.3">
      <c r="B388" s="7"/>
      <c r="C388" s="7"/>
      <c r="D388" s="7"/>
      <c r="E388" s="7"/>
      <c r="F388" s="7"/>
      <c r="G388" s="7"/>
      <c r="H388" s="7"/>
      <c r="I388" s="7"/>
      <c r="J388" s="7"/>
    </row>
    <row r="389" spans="2:10" x14ac:dyDescent="0.3">
      <c r="B389" s="7"/>
      <c r="C389" s="7"/>
      <c r="D389" s="7"/>
      <c r="E389" s="7"/>
      <c r="F389" s="7"/>
      <c r="G389" s="7"/>
      <c r="H389" s="7"/>
      <c r="I389" s="7"/>
      <c r="J389" s="7"/>
    </row>
    <row r="390" spans="2:10" x14ac:dyDescent="0.3">
      <c r="B390" s="7"/>
      <c r="C390" s="7"/>
      <c r="D390" s="7"/>
      <c r="E390" s="7"/>
      <c r="F390" s="7"/>
      <c r="G390" s="7"/>
      <c r="H390" s="7"/>
      <c r="I390" s="7"/>
      <c r="J390" s="7"/>
    </row>
    <row r="391" spans="2:10" x14ac:dyDescent="0.3">
      <c r="B391" s="7"/>
      <c r="C391" s="7"/>
      <c r="D391" s="7"/>
      <c r="E391" s="7"/>
      <c r="F391" s="7"/>
      <c r="G391" s="7"/>
      <c r="H391" s="7"/>
      <c r="I391" s="7"/>
      <c r="J391" s="7"/>
    </row>
    <row r="392" spans="2:10" x14ac:dyDescent="0.3">
      <c r="B392" s="7"/>
      <c r="C392" s="7"/>
      <c r="D392" s="7"/>
      <c r="E392" s="7"/>
      <c r="F392" s="7"/>
      <c r="G392" s="7"/>
      <c r="H392" s="7"/>
      <c r="I392" s="7"/>
      <c r="J392" s="7"/>
    </row>
    <row r="393" spans="2:10" x14ac:dyDescent="0.3">
      <c r="B393" s="7"/>
      <c r="C393" s="7"/>
      <c r="D393" s="7"/>
      <c r="E393" s="7"/>
      <c r="F393" s="7"/>
      <c r="G393" s="7"/>
      <c r="H393" s="7"/>
      <c r="I393" s="7"/>
      <c r="J393" s="7"/>
    </row>
    <row r="394" spans="2:10" x14ac:dyDescent="0.3">
      <c r="B394" s="7"/>
      <c r="C394" s="7"/>
      <c r="D394" s="7"/>
      <c r="E394" s="7"/>
      <c r="F394" s="7"/>
      <c r="G394" s="7"/>
      <c r="H394" s="7"/>
      <c r="I394" s="7"/>
      <c r="J394" s="7"/>
    </row>
    <row r="395" spans="2:10" x14ac:dyDescent="0.3">
      <c r="B395" s="7"/>
      <c r="C395" s="7"/>
      <c r="D395" s="7"/>
      <c r="E395" s="7"/>
      <c r="F395" s="7"/>
      <c r="G395" s="7"/>
      <c r="H395" s="7"/>
      <c r="I395" s="7"/>
      <c r="J395" s="7"/>
    </row>
    <row r="396" spans="2:10" x14ac:dyDescent="0.3">
      <c r="B396" s="7"/>
      <c r="C396" s="7"/>
      <c r="D396" s="7"/>
      <c r="E396" s="7"/>
      <c r="F396" s="7"/>
      <c r="G396" s="7"/>
      <c r="H396" s="7"/>
      <c r="I396" s="7"/>
      <c r="J396" s="7"/>
    </row>
    <row r="397" spans="2:10" x14ac:dyDescent="0.3">
      <c r="B397" s="7"/>
      <c r="C397" s="7"/>
      <c r="D397" s="7"/>
      <c r="E397" s="7"/>
      <c r="F397" s="7"/>
      <c r="G397" s="7"/>
      <c r="H397" s="7"/>
      <c r="I397" s="7"/>
      <c r="J397" s="7"/>
    </row>
    <row r="398" spans="2:10" x14ac:dyDescent="0.3">
      <c r="B398" s="7"/>
      <c r="C398" s="7"/>
      <c r="D398" s="7"/>
      <c r="E398" s="7"/>
      <c r="F398" s="7"/>
      <c r="G398" s="7"/>
      <c r="H398" s="7"/>
      <c r="I398" s="7"/>
      <c r="J398" s="7"/>
    </row>
    <row r="399" spans="2:10" x14ac:dyDescent="0.3">
      <c r="B399" s="7"/>
      <c r="C399" s="7"/>
      <c r="D399" s="7"/>
      <c r="E399" s="7"/>
      <c r="F399" s="7"/>
      <c r="G399" s="7"/>
      <c r="H399" s="7"/>
      <c r="I399" s="7"/>
      <c r="J399" s="7"/>
    </row>
    <row r="400" spans="2:10" x14ac:dyDescent="0.3">
      <c r="B400" s="7"/>
      <c r="C400" s="7"/>
      <c r="D400" s="7"/>
      <c r="E400" s="7"/>
      <c r="F400" s="7"/>
      <c r="G400" s="7"/>
      <c r="H400" s="7"/>
      <c r="I400" s="7"/>
      <c r="J400" s="7"/>
    </row>
    <row r="401" spans="2:10" x14ac:dyDescent="0.3">
      <c r="B401" s="7"/>
      <c r="C401" s="7"/>
      <c r="D401" s="7"/>
      <c r="E401" s="7"/>
      <c r="F401" s="7"/>
      <c r="G401" s="7"/>
      <c r="H401" s="7"/>
      <c r="I401" s="7"/>
      <c r="J401" s="7"/>
    </row>
  </sheetData>
  <sheetProtection algorithmName="SHA-512" hashValue="JHt0hyqPZiNiB7f7RnFLFboNQYUEjMecwE/S0pfQmuhDOnBPiKLLh2PFBNJLHe9c9aXtnFXeJ9WMQqr8sMLx5A==" saltValue="2dx8Y0X5YjnVx9BHXCHQaA==" spinCount="100000" sheet="1" objects="1" scenarios="1"/>
  <mergeCells count="78">
    <mergeCell ref="A1:J1"/>
    <mergeCell ref="B26:J26"/>
    <mergeCell ref="F21:J21"/>
    <mergeCell ref="B4:J4"/>
    <mergeCell ref="F43:J43"/>
    <mergeCell ref="F32:J32"/>
    <mergeCell ref="F29:J29"/>
    <mergeCell ref="F28:J28"/>
    <mergeCell ref="F30:J30"/>
    <mergeCell ref="F31:J31"/>
    <mergeCell ref="F18:J18"/>
    <mergeCell ref="F20:J20"/>
    <mergeCell ref="F19:J19"/>
    <mergeCell ref="B11:J11"/>
    <mergeCell ref="B12:J12"/>
    <mergeCell ref="B13:J13"/>
    <mergeCell ref="A24:D24"/>
    <mergeCell ref="F22:J22"/>
    <mergeCell ref="F23:J23"/>
    <mergeCell ref="F25:J25"/>
    <mergeCell ref="F24:J24"/>
    <mergeCell ref="A25:D25"/>
    <mergeCell ref="A19:D19"/>
    <mergeCell ref="A20:D20"/>
    <mergeCell ref="A21:D21"/>
    <mergeCell ref="A22:D22"/>
    <mergeCell ref="A23:D23"/>
    <mergeCell ref="F33:J33"/>
    <mergeCell ref="F34:J34"/>
    <mergeCell ref="F38:J38"/>
    <mergeCell ref="F37:J37"/>
    <mergeCell ref="F35:J35"/>
    <mergeCell ref="F36:J36"/>
    <mergeCell ref="A2:J2"/>
    <mergeCell ref="A15:J15"/>
    <mergeCell ref="A16:D16"/>
    <mergeCell ref="A17:D17"/>
    <mergeCell ref="A18:D18"/>
    <mergeCell ref="F16:J16"/>
    <mergeCell ref="F17:J17"/>
    <mergeCell ref="B5:J5"/>
    <mergeCell ref="A3:J3"/>
    <mergeCell ref="B6:J6"/>
    <mergeCell ref="B8:J8"/>
    <mergeCell ref="B10:J10"/>
    <mergeCell ref="B9:J9"/>
    <mergeCell ref="B7:J7"/>
    <mergeCell ref="A27:J27"/>
    <mergeCell ref="A28:D28"/>
    <mergeCell ref="A29:D29"/>
    <mergeCell ref="A30:D30"/>
    <mergeCell ref="A31:D31"/>
    <mergeCell ref="A32:D32"/>
    <mergeCell ref="A33:D33"/>
    <mergeCell ref="A34:D34"/>
    <mergeCell ref="A35:D35"/>
    <mergeCell ref="A36:D36"/>
    <mergeCell ref="A37:D37"/>
    <mergeCell ref="A38:D38"/>
    <mergeCell ref="A39:D39"/>
    <mergeCell ref="A40:D40"/>
    <mergeCell ref="A42:J42"/>
    <mergeCell ref="F39:J39"/>
    <mergeCell ref="F40:J40"/>
    <mergeCell ref="A49:J49"/>
    <mergeCell ref="A50:D50"/>
    <mergeCell ref="A51:D51"/>
    <mergeCell ref="F51:J51"/>
    <mergeCell ref="A43:D43"/>
    <mergeCell ref="A44:D44"/>
    <mergeCell ref="A45:D45"/>
    <mergeCell ref="A46:D46"/>
    <mergeCell ref="A47:D47"/>
    <mergeCell ref="F50:J50"/>
    <mergeCell ref="F44:J44"/>
    <mergeCell ref="F47:J47"/>
    <mergeCell ref="F45:J45"/>
    <mergeCell ref="F46:J46"/>
  </mergeCells>
  <printOptions horizontalCentered="1"/>
  <pageMargins left="0.2" right="0.2" top="0.75" bottom="0.75" header="0.3" footer="0.3"/>
  <pageSetup orientation="landscape" r:id="rId1"/>
  <headerFooter>
    <oddHeader>&amp;C&amp;"-,Bold"&amp;12FSA BMP Life-Cycle Tool</oddHeader>
  </headerFooter>
  <rowBreaks count="1" manualBreakCount="1">
    <brk id="2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P18"/>
  <sheetViews>
    <sheetView zoomScaleNormal="100" workbookViewId="0">
      <selection activeCell="H2" sqref="H2"/>
    </sheetView>
  </sheetViews>
  <sheetFormatPr defaultColWidth="9.109375" defaultRowHeight="14.4" x14ac:dyDescent="0.3"/>
  <cols>
    <col min="1" max="1" width="14" style="58" customWidth="1"/>
    <col min="2" max="2" width="30" style="58" bestFit="1" customWidth="1"/>
    <col min="3" max="3" width="7" style="58" customWidth="1"/>
    <col min="4" max="4" width="3.6640625" style="58" customWidth="1"/>
    <col min="5" max="5" width="10.5546875" style="58" customWidth="1"/>
    <col min="6" max="6" width="26.6640625" style="58" customWidth="1"/>
    <col min="7" max="7" width="9.109375" style="58"/>
    <col min="8" max="8" width="18.33203125" style="58" customWidth="1"/>
    <col min="9" max="42" width="9.109375" style="58"/>
    <col min="43" max="16384" width="9.109375" style="59"/>
  </cols>
  <sheetData>
    <row r="1" spans="1:15" ht="28.5" customHeight="1" x14ac:dyDescent="0.3">
      <c r="A1" s="367" t="s">
        <v>85</v>
      </c>
      <c r="B1" s="367"/>
      <c r="C1" s="367"/>
      <c r="D1" s="367"/>
      <c r="E1" s="367"/>
      <c r="F1" s="367"/>
      <c r="G1" s="367"/>
      <c r="H1" s="367"/>
      <c r="I1" s="131"/>
      <c r="J1" s="22"/>
      <c r="K1" s="22"/>
      <c r="L1" s="22"/>
      <c r="M1" s="22"/>
      <c r="N1" s="22"/>
      <c r="O1" s="22"/>
    </row>
    <row r="2" spans="1:15" ht="15.6" x14ac:dyDescent="0.3">
      <c r="A2" s="122" t="s">
        <v>86</v>
      </c>
      <c r="B2" s="24" t="s">
        <v>87</v>
      </c>
      <c r="C2" s="127"/>
      <c r="D2" s="127"/>
      <c r="E2" s="122" t="s">
        <v>88</v>
      </c>
      <c r="F2" s="26"/>
      <c r="G2" s="122" t="s">
        <v>89</v>
      </c>
      <c r="H2" s="29"/>
      <c r="I2" s="22"/>
      <c r="J2" s="22"/>
      <c r="K2" s="22"/>
      <c r="L2" s="22"/>
      <c r="M2" s="22"/>
      <c r="N2" s="22"/>
      <c r="O2" s="22"/>
    </row>
    <row r="3" spans="1:15" ht="15.6" x14ac:dyDescent="0.3">
      <c r="A3" s="122" t="s">
        <v>90</v>
      </c>
      <c r="B3" s="24" t="s">
        <v>3</v>
      </c>
      <c r="C3" s="127"/>
      <c r="D3" s="127"/>
      <c r="E3" s="122"/>
      <c r="F3" s="127"/>
      <c r="G3" s="122"/>
      <c r="H3" s="130"/>
      <c r="I3" s="22"/>
      <c r="J3" s="22"/>
      <c r="K3" s="22"/>
      <c r="L3" s="22"/>
      <c r="M3" s="22"/>
      <c r="N3" s="22"/>
      <c r="O3" s="22"/>
    </row>
    <row r="4" spans="1:15" ht="15.6" x14ac:dyDescent="0.3">
      <c r="A4" s="122" t="s">
        <v>91</v>
      </c>
      <c r="B4" s="24"/>
      <c r="C4" s="127"/>
      <c r="D4" s="127"/>
      <c r="E4" s="122" t="s">
        <v>92</v>
      </c>
      <c r="F4" s="27"/>
      <c r="G4" s="5"/>
      <c r="H4" s="5"/>
      <c r="I4" s="22"/>
      <c r="J4" s="22"/>
      <c r="K4" s="22"/>
      <c r="L4" s="22"/>
      <c r="M4" s="22"/>
      <c r="N4" s="22"/>
      <c r="O4" s="22"/>
    </row>
    <row r="5" spans="1:15" ht="15.6" x14ac:dyDescent="0.3">
      <c r="A5" s="122" t="s">
        <v>93</v>
      </c>
      <c r="B5" s="24"/>
      <c r="C5" s="127"/>
      <c r="D5" s="127"/>
      <c r="E5" s="122" t="s">
        <v>94</v>
      </c>
      <c r="F5" s="28"/>
      <c r="G5" s="5"/>
      <c r="H5" s="5"/>
      <c r="I5" s="22"/>
      <c r="J5" s="22"/>
      <c r="K5" s="22"/>
      <c r="L5" s="22"/>
      <c r="M5" s="22"/>
      <c r="N5" s="22"/>
      <c r="O5" s="22"/>
    </row>
    <row r="6" spans="1:15" ht="15.6" x14ac:dyDescent="0.3">
      <c r="A6" s="122" t="s">
        <v>95</v>
      </c>
      <c r="B6" s="24"/>
      <c r="C6" s="127"/>
      <c r="D6" s="127"/>
      <c r="E6" s="125"/>
      <c r="F6" s="5"/>
      <c r="G6" s="5"/>
      <c r="H6" s="5"/>
      <c r="I6" s="22"/>
      <c r="J6" s="22"/>
      <c r="K6" s="22"/>
      <c r="L6" s="22"/>
      <c r="M6" s="22"/>
      <c r="N6" s="22"/>
      <c r="O6" s="22"/>
    </row>
    <row r="7" spans="1:15" ht="15.6" x14ac:dyDescent="0.3">
      <c r="A7" s="122" t="s">
        <v>96</v>
      </c>
      <c r="B7" s="25"/>
      <c r="C7" s="127"/>
      <c r="D7" s="127"/>
      <c r="E7" s="125"/>
      <c r="F7" s="5"/>
      <c r="G7" s="5"/>
      <c r="H7" s="5"/>
      <c r="I7" s="22"/>
      <c r="J7" s="22"/>
      <c r="K7" s="22"/>
      <c r="L7" s="22"/>
      <c r="M7" s="22"/>
      <c r="N7" s="22"/>
      <c r="O7" s="22"/>
    </row>
    <row r="8" spans="1:15" ht="15.6" x14ac:dyDescent="0.3">
      <c r="A8" s="122"/>
      <c r="B8" s="125"/>
      <c r="C8" s="127"/>
      <c r="D8" s="127"/>
      <c r="E8" s="125"/>
      <c r="F8" s="5"/>
      <c r="G8" s="5"/>
      <c r="H8" s="5"/>
      <c r="I8" s="22"/>
      <c r="J8" s="22"/>
      <c r="K8" s="22"/>
      <c r="L8" s="22"/>
      <c r="M8" s="22"/>
      <c r="N8" s="22"/>
      <c r="O8" s="22"/>
    </row>
    <row r="9" spans="1:15" ht="15.6" x14ac:dyDescent="0.3">
      <c r="A9" s="123" t="s">
        <v>97</v>
      </c>
      <c r="B9"/>
      <c r="C9" s="5"/>
      <c r="D9" s="5"/>
      <c r="E9" s="5"/>
      <c r="F9" s="5"/>
      <c r="G9" s="5"/>
      <c r="H9" s="5"/>
      <c r="I9" s="22"/>
      <c r="J9" s="22"/>
      <c r="K9" s="22"/>
      <c r="L9" s="22"/>
      <c r="M9" s="22"/>
      <c r="N9" s="22"/>
      <c r="O9" s="22"/>
    </row>
    <row r="10" spans="1:15" ht="15.6" x14ac:dyDescent="0.3">
      <c r="A10" s="22"/>
      <c r="B10" s="5" t="s">
        <v>98</v>
      </c>
      <c r="C10" s="128">
        <f>'2-Life Cycle Cost Analysis'!J5</f>
        <v>60</v>
      </c>
      <c r="D10" s="5" t="s">
        <v>99</v>
      </c>
      <c r="E10" s="22"/>
      <c r="F10" s="5"/>
      <c r="G10" s="5"/>
      <c r="H10" s="5"/>
      <c r="I10" s="22"/>
      <c r="J10" s="22"/>
      <c r="K10" s="22"/>
      <c r="L10" s="22"/>
      <c r="M10" s="22"/>
      <c r="N10" s="22"/>
      <c r="O10" s="22"/>
    </row>
    <row r="11" spans="1:15" ht="15.6" x14ac:dyDescent="0.3">
      <c r="A11" s="22"/>
      <c r="B11" s="126" t="s">
        <v>100</v>
      </c>
      <c r="C11" s="129">
        <f>'5-Discount Rate Factors'!C2</f>
        <v>3.3000000000000002E-2</v>
      </c>
      <c r="D11" s="5" t="s">
        <v>101</v>
      </c>
      <c r="E11" s="22"/>
      <c r="F11" s="6"/>
      <c r="G11" s="6"/>
      <c r="H11" s="6"/>
      <c r="I11" s="132"/>
      <c r="J11" s="22"/>
      <c r="K11" s="22"/>
      <c r="L11" s="22"/>
      <c r="M11" s="22"/>
      <c r="N11" s="22"/>
      <c r="O11" s="22"/>
    </row>
    <row r="12" spans="1:15" x14ac:dyDescent="0.3">
      <c r="A12" s="22"/>
      <c r="B12" s="22"/>
      <c r="C12" s="22"/>
      <c r="D12" s="124" t="s">
        <v>102</v>
      </c>
      <c r="E12" s="22"/>
      <c r="F12" s="22"/>
      <c r="G12" s="22"/>
      <c r="H12" s="22"/>
      <c r="I12" s="22"/>
      <c r="J12" s="22"/>
      <c r="K12" s="22"/>
      <c r="L12" s="22"/>
      <c r="M12" s="22"/>
      <c r="N12" s="22"/>
      <c r="O12" s="22"/>
    </row>
    <row r="13" spans="1:15" x14ac:dyDescent="0.3">
      <c r="A13" s="22"/>
      <c r="B13" s="22"/>
      <c r="C13" s="22"/>
      <c r="D13" s="22"/>
      <c r="E13" s="22"/>
      <c r="F13" s="22"/>
      <c r="G13" s="22"/>
      <c r="H13" s="22"/>
      <c r="I13" s="22"/>
      <c r="J13" s="22"/>
      <c r="K13" s="22"/>
      <c r="L13" s="22"/>
      <c r="M13" s="22"/>
      <c r="N13" s="22"/>
      <c r="O13" s="22"/>
    </row>
    <row r="14" spans="1:15" x14ac:dyDescent="0.3">
      <c r="A14" s="22"/>
      <c r="B14" s="22"/>
      <c r="C14" s="22"/>
      <c r="D14" s="22"/>
      <c r="E14" s="22"/>
      <c r="F14" s="22"/>
      <c r="G14" s="22"/>
      <c r="H14" s="22"/>
      <c r="I14" s="22"/>
      <c r="J14" s="22"/>
      <c r="K14" s="22"/>
      <c r="L14" s="22"/>
      <c r="M14" s="22"/>
      <c r="N14" s="22"/>
      <c r="O14" s="22"/>
    </row>
    <row r="15" spans="1:15" x14ac:dyDescent="0.3">
      <c r="A15" s="124" t="s">
        <v>305</v>
      </c>
      <c r="B15" s="22"/>
      <c r="C15" s="22"/>
      <c r="D15" s="22"/>
      <c r="E15" s="22"/>
      <c r="F15" s="22"/>
      <c r="G15" s="22"/>
      <c r="H15" s="22"/>
      <c r="I15" s="22"/>
      <c r="J15" s="22"/>
      <c r="K15" s="22"/>
      <c r="L15" s="22"/>
      <c r="M15" s="22"/>
      <c r="N15" s="22"/>
      <c r="O15" s="22"/>
    </row>
    <row r="16" spans="1:15" x14ac:dyDescent="0.3">
      <c r="A16" s="22"/>
      <c r="B16" s="22" t="s">
        <v>3</v>
      </c>
      <c r="C16" s="22"/>
      <c r="D16" s="22"/>
      <c r="E16" s="22"/>
      <c r="F16" s="22"/>
      <c r="G16" s="22"/>
      <c r="H16" s="22"/>
      <c r="I16" s="22"/>
      <c r="J16" s="22"/>
      <c r="K16" s="22"/>
      <c r="L16" s="22"/>
      <c r="M16" s="22"/>
      <c r="N16" s="22"/>
      <c r="O16" s="22"/>
    </row>
    <row r="17" spans="1:15" x14ac:dyDescent="0.3">
      <c r="A17" s="22"/>
      <c r="B17" s="22"/>
      <c r="C17" s="22"/>
      <c r="D17" s="22"/>
      <c r="E17" s="22"/>
      <c r="G17" s="22"/>
      <c r="H17" s="22"/>
      <c r="I17" s="22"/>
      <c r="J17" s="22"/>
      <c r="K17" s="22"/>
      <c r="L17" s="22"/>
      <c r="M17" s="22"/>
      <c r="N17" s="22"/>
      <c r="O17" s="22"/>
    </row>
    <row r="18" spans="1:15" x14ac:dyDescent="0.3">
      <c r="A18" s="22"/>
      <c r="B18" s="22"/>
    </row>
  </sheetData>
  <sheetProtection algorithmName="SHA-512" hashValue="6Jj713BqOmcdQC0uVOtu+i8POAArsheaDS64+EWb+8pO/yyVu+/SsM8vVMuAB7WLuv3/kzuUcClwQj0oU/Oyug==" saltValue="ByPiisRuT5pq0KDRfX2pHg==" spinCount="100000" sheet="1" objects="1" scenarios="1" selectLockedCells="1"/>
  <mergeCells count="1">
    <mergeCell ref="A1:H1"/>
  </mergeCells>
  <pageMargins left="0.7" right="0.7" top="0.75" bottom="0.75" header="0.3" footer="0.3"/>
  <pageSetup orientation="landscape" horizontalDpi="0" verticalDpi="0" r:id="rId1"/>
  <headerFooter>
    <oddHeader>&amp;C&amp;"-,Bold"&amp;12FSA BMP Life-Cycle Tool</oddHeader>
  </headerFooter>
  <ignoredErrors>
    <ignoredError sqref="C10:C1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R76"/>
  <sheetViews>
    <sheetView showGridLines="0" tabSelected="1" topLeftCell="A39" zoomScaleNormal="100" workbookViewId="0">
      <selection activeCell="F59" sqref="F59"/>
    </sheetView>
  </sheetViews>
  <sheetFormatPr defaultColWidth="9.109375" defaultRowHeight="15.6" x14ac:dyDescent="0.3"/>
  <cols>
    <col min="1" max="1" width="2" style="61" customWidth="1"/>
    <col min="2" max="2" width="9.109375" style="73"/>
    <col min="3" max="3" width="9.44140625" style="61" bestFit="1" customWidth="1"/>
    <col min="4" max="5" width="9.109375" style="61"/>
    <col min="6" max="6" width="23.109375" style="61" customWidth="1"/>
    <col min="7" max="7" width="9.33203125" style="61" bestFit="1" customWidth="1"/>
    <col min="8" max="8" width="11.5546875" style="61" bestFit="1" customWidth="1"/>
    <col min="9" max="10" width="16.33203125" style="61" customWidth="1"/>
    <col min="11" max="11" width="17.33203125" style="61" customWidth="1"/>
    <col min="12" max="12" width="3" style="61" customWidth="1"/>
    <col min="13" max="13" width="16.6640625" style="61" customWidth="1"/>
    <col min="14" max="14" width="15.44140625" style="61" customWidth="1"/>
    <col min="15" max="15" width="15.109375" style="61" customWidth="1"/>
    <col min="16" max="16" width="13.88671875" style="61" customWidth="1"/>
    <col min="17" max="17" width="14.6640625" style="61" customWidth="1"/>
    <col min="18" max="18" width="15.6640625" style="61" bestFit="1" customWidth="1"/>
    <col min="19" max="16384" width="9.109375" style="61"/>
  </cols>
  <sheetData>
    <row r="1" spans="1:18" ht="18" x14ac:dyDescent="0.3">
      <c r="A1" s="137"/>
      <c r="B1" s="471" t="s">
        <v>103</v>
      </c>
      <c r="C1" s="471"/>
      <c r="D1" s="471"/>
      <c r="E1" s="471"/>
      <c r="F1" s="471"/>
      <c r="G1" s="471"/>
      <c r="H1" s="471"/>
      <c r="I1" s="471"/>
      <c r="J1" s="471"/>
      <c r="K1" s="471"/>
      <c r="L1" s="471"/>
      <c r="M1" s="471"/>
      <c r="N1" s="471"/>
      <c r="O1" s="471"/>
      <c r="P1" s="137"/>
      <c r="Q1" s="137"/>
      <c r="R1" s="137"/>
    </row>
    <row r="2" spans="1:18" ht="18.600000000000001" thickBot="1" x14ac:dyDescent="0.35">
      <c r="A2" s="137"/>
      <c r="B2" s="138" t="s">
        <v>305</v>
      </c>
      <c r="C2" s="139"/>
      <c r="D2" s="139"/>
      <c r="E2" s="139"/>
      <c r="F2" s="139"/>
      <c r="G2" s="139"/>
      <c r="H2" s="139"/>
      <c r="I2" s="139"/>
      <c r="J2" s="139"/>
      <c r="K2" s="139"/>
      <c r="L2" s="139"/>
      <c r="M2" s="139"/>
      <c r="N2" s="139"/>
      <c r="O2" s="139"/>
      <c r="P2" s="137"/>
      <c r="Q2" s="137"/>
      <c r="R2" s="137"/>
    </row>
    <row r="3" spans="1:18" ht="30.75" customHeight="1" thickBot="1" x14ac:dyDescent="0.35">
      <c r="A3" s="137"/>
      <c r="B3" s="478" t="s">
        <v>104</v>
      </c>
      <c r="C3" s="479" t="s">
        <v>105</v>
      </c>
      <c r="D3" s="480"/>
      <c r="E3" s="480"/>
      <c r="F3" s="480"/>
      <c r="G3" s="480"/>
      <c r="H3" s="480"/>
      <c r="I3" s="480"/>
      <c r="J3" s="480"/>
      <c r="K3" s="481"/>
      <c r="L3" s="201"/>
      <c r="M3" s="149"/>
      <c r="N3" s="149"/>
      <c r="O3" s="149"/>
      <c r="P3" s="137"/>
      <c r="Q3" s="137"/>
      <c r="R3" s="137"/>
    </row>
    <row r="4" spans="1:18" ht="36.75" customHeight="1" thickBot="1" x14ac:dyDescent="0.35">
      <c r="A4" s="137"/>
      <c r="B4" s="368"/>
      <c r="C4" s="482"/>
      <c r="D4" s="483"/>
      <c r="E4" s="483"/>
      <c r="F4" s="483"/>
      <c r="G4" s="483"/>
      <c r="H4" s="483"/>
      <c r="I4" s="483"/>
      <c r="J4" s="483"/>
      <c r="K4" s="484"/>
      <c r="L4" s="202"/>
      <c r="M4" s="149"/>
      <c r="N4" s="149"/>
      <c r="O4" s="149"/>
      <c r="P4" s="137"/>
      <c r="Q4" s="137"/>
      <c r="R4" s="137"/>
    </row>
    <row r="5" spans="1:18" ht="59.25" customHeight="1" thickBot="1" x14ac:dyDescent="0.35">
      <c r="A5" s="137"/>
      <c r="B5" s="140" t="s">
        <v>106</v>
      </c>
      <c r="C5" s="485" t="s">
        <v>66</v>
      </c>
      <c r="D5" s="486"/>
      <c r="E5" s="486"/>
      <c r="F5" s="486"/>
      <c r="G5" s="486"/>
      <c r="H5" s="486"/>
      <c r="I5" s="486"/>
      <c r="J5" s="57">
        <v>60</v>
      </c>
      <c r="K5" s="148" t="s">
        <v>99</v>
      </c>
      <c r="L5" s="151"/>
      <c r="M5" s="149"/>
      <c r="N5" s="149"/>
      <c r="O5" s="149"/>
      <c r="P5" s="137"/>
      <c r="Q5" s="137"/>
      <c r="R5" s="137"/>
    </row>
    <row r="6" spans="1:18" ht="35.25" customHeight="1" thickBot="1" x14ac:dyDescent="0.35">
      <c r="A6" s="137"/>
      <c r="B6" s="451" t="s">
        <v>107</v>
      </c>
      <c r="C6" s="452" t="s">
        <v>108</v>
      </c>
      <c r="D6" s="453"/>
      <c r="E6" s="453"/>
      <c r="F6" s="453"/>
      <c r="G6" s="453"/>
      <c r="H6" s="453"/>
      <c r="I6" s="454"/>
      <c r="J6" s="146" t="s">
        <v>109</v>
      </c>
      <c r="K6" s="147" t="s">
        <v>110</v>
      </c>
      <c r="L6" s="203"/>
      <c r="M6" s="149"/>
      <c r="N6" s="149"/>
      <c r="O6" s="149"/>
      <c r="P6" s="137"/>
      <c r="Q6" s="137"/>
      <c r="R6" s="137"/>
    </row>
    <row r="7" spans="1:18" ht="16.2" thickBot="1" x14ac:dyDescent="0.35">
      <c r="A7" s="137"/>
      <c r="B7" s="451"/>
      <c r="C7" s="455" t="s">
        <v>111</v>
      </c>
      <c r="D7" s="456"/>
      <c r="E7" s="456"/>
      <c r="F7" s="456"/>
      <c r="G7" s="456"/>
      <c r="H7" s="456"/>
      <c r="I7" s="457"/>
      <c r="J7" s="472">
        <v>1320000</v>
      </c>
      <c r="K7" s="475">
        <v>1500000</v>
      </c>
      <c r="L7" s="204"/>
      <c r="M7" s="149"/>
      <c r="N7" s="149"/>
      <c r="O7" s="149"/>
      <c r="P7" s="137"/>
      <c r="Q7" s="137"/>
      <c r="R7" s="137"/>
    </row>
    <row r="8" spans="1:18" ht="16.2" thickBot="1" x14ac:dyDescent="0.35">
      <c r="A8" s="137"/>
      <c r="B8" s="451"/>
      <c r="C8" s="458"/>
      <c r="D8" s="459"/>
      <c r="E8" s="459"/>
      <c r="F8" s="459"/>
      <c r="G8" s="459"/>
      <c r="H8" s="459"/>
      <c r="I8" s="460"/>
      <c r="J8" s="473"/>
      <c r="K8" s="476"/>
      <c r="L8" s="204"/>
      <c r="M8" s="149"/>
      <c r="N8" s="149"/>
      <c r="O8" s="149"/>
      <c r="P8" s="137"/>
      <c r="Q8" s="137"/>
      <c r="R8" s="137"/>
    </row>
    <row r="9" spans="1:18" ht="2.25" customHeight="1" thickBot="1" x14ac:dyDescent="0.35">
      <c r="A9" s="137"/>
      <c r="B9" s="451"/>
      <c r="C9" s="461"/>
      <c r="D9" s="462"/>
      <c r="E9" s="462"/>
      <c r="F9" s="462"/>
      <c r="G9" s="462"/>
      <c r="H9" s="462"/>
      <c r="I9" s="463"/>
      <c r="J9" s="474"/>
      <c r="K9" s="477"/>
      <c r="L9" s="204"/>
      <c r="M9" s="149"/>
      <c r="N9" s="149"/>
      <c r="O9" s="149"/>
      <c r="P9" s="137"/>
      <c r="Q9" s="137"/>
      <c r="R9" s="137"/>
    </row>
    <row r="10" spans="1:18" ht="21" customHeight="1" thickBot="1" x14ac:dyDescent="0.35">
      <c r="A10" s="137"/>
      <c r="B10" s="451"/>
      <c r="C10" s="428" t="s">
        <v>112</v>
      </c>
      <c r="D10" s="429"/>
      <c r="E10" s="429"/>
      <c r="F10" s="429"/>
      <c r="G10" s="429"/>
      <c r="H10" s="429"/>
      <c r="I10" s="430"/>
      <c r="J10" s="82">
        <f>J7*LOOKUP(J5,'5-Discount Rate Factors'!A8:A108,'5-Discount Rate Factors'!E8:E108)</f>
        <v>50802.058313992326</v>
      </c>
      <c r="K10" s="83">
        <f>K7*LOOKUP(J5,'5-Discount Rate Factors'!A8:A108,'5-Discount Rate Factors'!E8:E108)</f>
        <v>57729.611720445828</v>
      </c>
      <c r="L10" s="74"/>
      <c r="M10" s="149"/>
      <c r="N10" s="149"/>
      <c r="O10" s="149"/>
      <c r="P10" s="137"/>
      <c r="Q10" s="150"/>
      <c r="R10" s="137"/>
    </row>
    <row r="11" spans="1:18" ht="18.75" customHeight="1" thickBot="1" x14ac:dyDescent="0.35">
      <c r="A11" s="137"/>
      <c r="B11" s="451" t="s">
        <v>113</v>
      </c>
      <c r="C11" s="464" t="s">
        <v>113</v>
      </c>
      <c r="D11" s="465"/>
      <c r="E11" s="465"/>
      <c r="F11" s="465"/>
      <c r="G11" s="133"/>
      <c r="H11" s="440" t="s">
        <v>114</v>
      </c>
      <c r="I11" s="440" t="s">
        <v>115</v>
      </c>
      <c r="J11" s="440" t="s">
        <v>116</v>
      </c>
      <c r="K11" s="431" t="s">
        <v>117</v>
      </c>
      <c r="L11" s="151"/>
      <c r="M11" s="434" t="s">
        <v>118</v>
      </c>
      <c r="N11" s="435"/>
      <c r="O11" s="436"/>
      <c r="P11" s="433"/>
      <c r="Q11" s="433"/>
    </row>
    <row r="12" spans="1:18" ht="30" customHeight="1" thickBot="1" x14ac:dyDescent="0.35">
      <c r="A12" s="137"/>
      <c r="B12" s="451"/>
      <c r="C12" s="466"/>
      <c r="D12" s="467"/>
      <c r="E12" s="467"/>
      <c r="F12" s="467"/>
      <c r="G12" s="134"/>
      <c r="H12" s="441"/>
      <c r="I12" s="441"/>
      <c r="J12" s="441"/>
      <c r="K12" s="432"/>
      <c r="L12" s="151"/>
      <c r="M12" s="437"/>
      <c r="N12" s="438"/>
      <c r="O12" s="439"/>
      <c r="P12" s="433"/>
      <c r="Q12" s="433"/>
    </row>
    <row r="13" spans="1:18" ht="66.75" customHeight="1" thickBot="1" x14ac:dyDescent="0.35">
      <c r="A13" s="137"/>
      <c r="B13" s="451"/>
      <c r="C13" s="468"/>
      <c r="D13" s="469"/>
      <c r="E13" s="469"/>
      <c r="F13" s="469"/>
      <c r="G13" s="152"/>
      <c r="H13" s="152"/>
      <c r="I13" s="152"/>
      <c r="J13" s="152"/>
      <c r="K13" s="153"/>
      <c r="L13" s="154"/>
      <c r="M13" s="155" t="s">
        <v>116</v>
      </c>
      <c r="N13" s="156" t="s">
        <v>117</v>
      </c>
      <c r="O13" s="93"/>
      <c r="P13" s="62"/>
      <c r="Q13" s="62"/>
      <c r="R13" s="63"/>
    </row>
    <row r="14" spans="1:18" x14ac:dyDescent="0.3">
      <c r="A14" s="137"/>
      <c r="B14" s="451"/>
      <c r="C14" s="30">
        <v>1</v>
      </c>
      <c r="D14" s="470" t="str">
        <f>LOOKUP($C14,'3-Water Quality System Database'!$A$5:$A$55,'3-Water Quality System Database'!$B$5:$B$55)</f>
        <v>Pump Station, Continuous</v>
      </c>
      <c r="E14" s="470"/>
      <c r="F14" s="470"/>
      <c r="G14" s="157"/>
      <c r="H14" s="160">
        <f>LOOKUP($C14,'3-Water Quality System Database'!$A$5:$A$55,'3-Water Quality System Database'!$C$5:$C$55)</f>
        <v>10</v>
      </c>
      <c r="I14" s="158">
        <f>IF($J$5/H14-1&gt;0,$J$5/H14-1,0)</f>
        <v>5</v>
      </c>
      <c r="J14" s="64">
        <v>165000</v>
      </c>
      <c r="K14" s="84">
        <f>I14*J14</f>
        <v>825000</v>
      </c>
      <c r="L14" s="162"/>
      <c r="M14" s="65">
        <v>200000</v>
      </c>
      <c r="N14" s="94">
        <f>I14*M14</f>
        <v>1000000</v>
      </c>
      <c r="O14" s="95"/>
      <c r="P14" s="62"/>
      <c r="Q14" s="62"/>
      <c r="R14" s="63"/>
    </row>
    <row r="15" spans="1:18" ht="16.2" thickBot="1" x14ac:dyDescent="0.35">
      <c r="A15" s="137"/>
      <c r="B15" s="451"/>
      <c r="C15" s="31"/>
      <c r="D15" s="442">
        <f>LOOKUP($C15,'3-Water Quality System Database'!$A$5:$A$55,'3-Water Quality System Database'!$B$5:$B$55)</f>
        <v>0</v>
      </c>
      <c r="E15" s="442"/>
      <c r="F15" s="442"/>
      <c r="G15" s="159"/>
      <c r="H15" s="160">
        <f>LOOKUP($C15,'3-Water Quality System Database'!$A$5:$A$55,'3-Water Quality System Database'!$C$5:$C$55)</f>
        <v>0</v>
      </c>
      <c r="I15" s="161">
        <f>IFERROR(IF($J$5/H15-1&gt;0,$J$5/H15-1,0),0)</f>
        <v>0</v>
      </c>
      <c r="J15" s="32">
        <v>0</v>
      </c>
      <c r="K15" s="85">
        <f>IFERROR(I15*J15,0)</f>
        <v>0</v>
      </c>
      <c r="L15" s="162"/>
      <c r="M15" s="313">
        <v>0</v>
      </c>
      <c r="N15" s="96">
        <f>IFERROR(M15*I15,0)</f>
        <v>0</v>
      </c>
      <c r="O15" s="97"/>
      <c r="P15" s="62"/>
      <c r="Q15" s="62"/>
      <c r="R15" s="63"/>
    </row>
    <row r="16" spans="1:18" ht="16.2" thickBot="1" x14ac:dyDescent="0.35">
      <c r="A16" s="137"/>
      <c r="B16" s="451"/>
      <c r="C16" s="31"/>
      <c r="D16" s="442">
        <f>LOOKUP($C16,'3-Water Quality System Database'!$A$5:$A$55,'3-Water Quality System Database'!$B$5:$B$55)</f>
        <v>0</v>
      </c>
      <c r="E16" s="442"/>
      <c r="F16" s="442"/>
      <c r="G16" s="159"/>
      <c r="H16" s="160">
        <f>LOOKUP($C16,'3-Water Quality System Database'!$A$5:$A$55,'3-Water Quality System Database'!$C$5:$C$55)</f>
        <v>0</v>
      </c>
      <c r="I16" s="161">
        <f t="shared" ref="I16:I23" si="0">IFERROR(IF($J$5/H16-1&gt;0,$J$5/H16-1,0),0)</f>
        <v>0</v>
      </c>
      <c r="J16" s="32">
        <v>0</v>
      </c>
      <c r="K16" s="85">
        <f t="shared" ref="K16:K23" si="1">IFERROR(I16*J16,0)</f>
        <v>0</v>
      </c>
      <c r="L16" s="162"/>
      <c r="M16" s="313">
        <v>0</v>
      </c>
      <c r="N16" s="96">
        <f t="shared" ref="N16:N23" si="2">IFERROR(M16*I16,0)</f>
        <v>0</v>
      </c>
      <c r="O16" s="97"/>
      <c r="P16" s="62"/>
      <c r="Q16" s="62"/>
      <c r="R16" s="63"/>
    </row>
    <row r="17" spans="1:18" ht="16.2" thickBot="1" x14ac:dyDescent="0.35">
      <c r="A17" s="137"/>
      <c r="B17" s="451"/>
      <c r="C17" s="31"/>
      <c r="D17" s="442">
        <f>LOOKUP($C17,'3-Water Quality System Database'!$A$5:$A$55,'3-Water Quality System Database'!$B$5:$B$55)</f>
        <v>0</v>
      </c>
      <c r="E17" s="442"/>
      <c r="F17" s="442"/>
      <c r="G17" s="159"/>
      <c r="H17" s="160">
        <f>LOOKUP($C17,'3-Water Quality System Database'!$A$5:$A$55,'3-Water Quality System Database'!$C$5:$C$55)</f>
        <v>0</v>
      </c>
      <c r="I17" s="161">
        <f t="shared" si="0"/>
        <v>0</v>
      </c>
      <c r="J17" s="32">
        <v>0</v>
      </c>
      <c r="K17" s="85">
        <f t="shared" si="1"/>
        <v>0</v>
      </c>
      <c r="L17" s="162"/>
      <c r="M17" s="313">
        <v>0</v>
      </c>
      <c r="N17" s="96">
        <f t="shared" si="2"/>
        <v>0</v>
      </c>
      <c r="O17" s="97"/>
      <c r="P17" s="62"/>
      <c r="Q17" s="62"/>
      <c r="R17" s="63"/>
    </row>
    <row r="18" spans="1:18" ht="16.2" thickBot="1" x14ac:dyDescent="0.35">
      <c r="A18" s="137"/>
      <c r="B18" s="451"/>
      <c r="C18" s="31"/>
      <c r="D18" s="442">
        <f>LOOKUP($C18,'3-Water Quality System Database'!$A$5:$A$55,'3-Water Quality System Database'!$B$5:$B$55)</f>
        <v>0</v>
      </c>
      <c r="E18" s="442"/>
      <c r="F18" s="442"/>
      <c r="G18" s="159"/>
      <c r="H18" s="160">
        <f>LOOKUP($C18,'3-Water Quality System Database'!$A$5:$A$55,'3-Water Quality System Database'!$C$5:$C$55)</f>
        <v>0</v>
      </c>
      <c r="I18" s="161">
        <f t="shared" si="0"/>
        <v>0</v>
      </c>
      <c r="J18" s="32">
        <v>0</v>
      </c>
      <c r="K18" s="85">
        <f t="shared" si="1"/>
        <v>0</v>
      </c>
      <c r="L18" s="162"/>
      <c r="M18" s="313">
        <v>0</v>
      </c>
      <c r="N18" s="96">
        <f t="shared" si="2"/>
        <v>0</v>
      </c>
      <c r="O18" s="97"/>
      <c r="P18" s="62"/>
      <c r="Q18" s="62"/>
      <c r="R18" s="63"/>
    </row>
    <row r="19" spans="1:18" ht="16.2" thickBot="1" x14ac:dyDescent="0.35">
      <c r="A19" s="137"/>
      <c r="B19" s="451"/>
      <c r="C19" s="31"/>
      <c r="D19" s="442">
        <f>LOOKUP($C19,'3-Water Quality System Database'!$A$5:$A$55,'3-Water Quality System Database'!$B$5:$B$55)</f>
        <v>0</v>
      </c>
      <c r="E19" s="442"/>
      <c r="F19" s="442"/>
      <c r="G19" s="159"/>
      <c r="H19" s="160">
        <f>LOOKUP($C19,'3-Water Quality System Database'!$A$5:$A$55,'3-Water Quality System Database'!$C$5:$C$55)</f>
        <v>0</v>
      </c>
      <c r="I19" s="161">
        <f t="shared" si="0"/>
        <v>0</v>
      </c>
      <c r="J19" s="32">
        <v>0</v>
      </c>
      <c r="K19" s="85">
        <f t="shared" si="1"/>
        <v>0</v>
      </c>
      <c r="L19" s="162"/>
      <c r="M19" s="313">
        <v>0</v>
      </c>
      <c r="N19" s="96">
        <f t="shared" si="2"/>
        <v>0</v>
      </c>
      <c r="O19" s="97"/>
      <c r="P19" s="62"/>
      <c r="Q19" s="62"/>
      <c r="R19" s="63"/>
    </row>
    <row r="20" spans="1:18" ht="16.2" thickBot="1" x14ac:dyDescent="0.35">
      <c r="A20" s="137"/>
      <c r="B20" s="451"/>
      <c r="C20" s="31"/>
      <c r="D20" s="442">
        <f>LOOKUP($C20,'3-Water Quality System Database'!$A$5:$A$55,'3-Water Quality System Database'!$B$5:$B$55)</f>
        <v>0</v>
      </c>
      <c r="E20" s="442"/>
      <c r="F20" s="442"/>
      <c r="G20" s="159"/>
      <c r="H20" s="160">
        <f>LOOKUP($C20,'3-Water Quality System Database'!$A$5:$A$55,'3-Water Quality System Database'!$C$5:$C$55)</f>
        <v>0</v>
      </c>
      <c r="I20" s="161">
        <f t="shared" si="0"/>
        <v>0</v>
      </c>
      <c r="J20" s="32">
        <v>0</v>
      </c>
      <c r="K20" s="85">
        <f t="shared" si="1"/>
        <v>0</v>
      </c>
      <c r="L20" s="162"/>
      <c r="M20" s="313">
        <v>0</v>
      </c>
      <c r="N20" s="96">
        <f t="shared" si="2"/>
        <v>0</v>
      </c>
      <c r="O20" s="163"/>
    </row>
    <row r="21" spans="1:18" ht="16.2" thickBot="1" x14ac:dyDescent="0.35">
      <c r="A21" s="137"/>
      <c r="B21" s="451"/>
      <c r="C21" s="31"/>
      <c r="D21" s="442">
        <f>LOOKUP($C21,'3-Water Quality System Database'!$A$5:$A$55,'3-Water Quality System Database'!$B$5:$B$55)</f>
        <v>0</v>
      </c>
      <c r="E21" s="442"/>
      <c r="F21" s="442"/>
      <c r="G21" s="159"/>
      <c r="H21" s="160">
        <f>LOOKUP($C21,'3-Water Quality System Database'!$A$5:$A$55,'3-Water Quality System Database'!$C$5:$C$55)</f>
        <v>0</v>
      </c>
      <c r="I21" s="161">
        <f t="shared" si="0"/>
        <v>0</v>
      </c>
      <c r="J21" s="32">
        <v>0</v>
      </c>
      <c r="K21" s="85">
        <f t="shared" si="1"/>
        <v>0</v>
      </c>
      <c r="L21" s="162"/>
      <c r="M21" s="313">
        <v>0</v>
      </c>
      <c r="N21" s="96">
        <f t="shared" si="2"/>
        <v>0</v>
      </c>
      <c r="O21" s="163"/>
    </row>
    <row r="22" spans="1:18" ht="16.2" thickBot="1" x14ac:dyDescent="0.35">
      <c r="A22" s="137"/>
      <c r="B22" s="451"/>
      <c r="C22" s="31"/>
      <c r="D22" s="442">
        <f>LOOKUP($C22,'3-Water Quality System Database'!$A$5:$A$55,'3-Water Quality System Database'!$B$5:$B$55)</f>
        <v>0</v>
      </c>
      <c r="E22" s="442"/>
      <c r="F22" s="442"/>
      <c r="G22" s="159"/>
      <c r="H22" s="160">
        <f>LOOKUP($C22,'3-Water Quality System Database'!$A$5:$A$55,'3-Water Quality System Database'!$C$5:$C$55)</f>
        <v>0</v>
      </c>
      <c r="I22" s="161">
        <f t="shared" si="0"/>
        <v>0</v>
      </c>
      <c r="J22" s="32">
        <v>0</v>
      </c>
      <c r="K22" s="85">
        <f t="shared" si="1"/>
        <v>0</v>
      </c>
      <c r="L22" s="162"/>
      <c r="M22" s="313">
        <v>0</v>
      </c>
      <c r="N22" s="96">
        <f t="shared" si="2"/>
        <v>0</v>
      </c>
      <c r="O22" s="163"/>
    </row>
    <row r="23" spans="1:18" ht="16.2" thickBot="1" x14ac:dyDescent="0.35">
      <c r="A23" s="137"/>
      <c r="B23" s="451"/>
      <c r="C23" s="31"/>
      <c r="D23" s="442">
        <f>LOOKUP($C23,'3-Water Quality System Database'!$A$5:$A$55,'3-Water Quality System Database'!$B$5:$B$55)</f>
        <v>0</v>
      </c>
      <c r="E23" s="442"/>
      <c r="F23" s="442"/>
      <c r="G23" s="159"/>
      <c r="H23" s="160">
        <f>LOOKUP($C23,'3-Water Quality System Database'!$A$5:$A$55,'3-Water Quality System Database'!$C$5:$C$55)</f>
        <v>0</v>
      </c>
      <c r="I23" s="161">
        <f t="shared" si="0"/>
        <v>0</v>
      </c>
      <c r="J23" s="32">
        <v>0</v>
      </c>
      <c r="K23" s="85">
        <f t="shared" si="1"/>
        <v>0</v>
      </c>
      <c r="L23" s="162"/>
      <c r="M23" s="313">
        <v>0</v>
      </c>
      <c r="N23" s="96">
        <f t="shared" si="2"/>
        <v>0</v>
      </c>
      <c r="O23" s="163"/>
    </row>
    <row r="24" spans="1:18" ht="14.25" customHeight="1" thickBot="1" x14ac:dyDescent="0.35">
      <c r="A24" s="137"/>
      <c r="B24" s="451"/>
      <c r="C24" s="378" t="s">
        <v>119</v>
      </c>
      <c r="D24" s="379"/>
      <c r="E24" s="379"/>
      <c r="F24" s="379"/>
      <c r="G24" s="379"/>
      <c r="H24" s="379"/>
      <c r="I24" s="379"/>
      <c r="J24" s="380"/>
      <c r="K24" s="375">
        <f>SUMIF(K14:K23,"&lt;&gt;#DIV/0!",K14:K23)</f>
        <v>825000</v>
      </c>
      <c r="L24" s="165"/>
      <c r="M24" s="443"/>
      <c r="N24" s="445">
        <f>SUMIF(N14:N23,"&lt;&gt;#DIV/0!",N14:N23)</f>
        <v>1000000</v>
      </c>
      <c r="O24" s="449"/>
    </row>
    <row r="25" spans="1:18" ht="16.2" thickBot="1" x14ac:dyDescent="0.35">
      <c r="A25" s="137"/>
      <c r="B25" s="451"/>
      <c r="C25" s="378"/>
      <c r="D25" s="379"/>
      <c r="E25" s="379"/>
      <c r="F25" s="379"/>
      <c r="G25" s="379"/>
      <c r="H25" s="379"/>
      <c r="I25" s="379"/>
      <c r="J25" s="381"/>
      <c r="K25" s="375"/>
      <c r="L25" s="165"/>
      <c r="M25" s="444"/>
      <c r="N25" s="445"/>
      <c r="O25" s="450"/>
    </row>
    <row r="26" spans="1:18" ht="16.2" thickBot="1" x14ac:dyDescent="0.35">
      <c r="A26" s="137"/>
      <c r="B26" s="451"/>
      <c r="C26" s="376" t="s">
        <v>120</v>
      </c>
      <c r="D26" s="377"/>
      <c r="E26" s="377"/>
      <c r="F26" s="377"/>
      <c r="G26" s="377"/>
      <c r="H26" s="377"/>
      <c r="I26" s="377"/>
      <c r="J26" s="166"/>
      <c r="K26" s="86">
        <f>K24*'5-Discount Rate Factors'!E68</f>
        <v>31751.286446245205</v>
      </c>
      <c r="L26" s="167"/>
      <c r="M26" s="168"/>
      <c r="N26" s="98">
        <f>N24*'5-Discount Rate Factors'!E68</f>
        <v>38486.407813630554</v>
      </c>
      <c r="O26" s="164"/>
      <c r="P26" s="63"/>
    </row>
    <row r="27" spans="1:18" ht="31.8" thickBot="1" x14ac:dyDescent="0.35">
      <c r="A27" s="137"/>
      <c r="B27" s="368" t="s">
        <v>121</v>
      </c>
      <c r="C27" s="422" t="s">
        <v>121</v>
      </c>
      <c r="D27" s="423"/>
      <c r="E27" s="423"/>
      <c r="F27" s="424"/>
      <c r="G27" s="169" t="s">
        <v>122</v>
      </c>
      <c r="H27" s="170" t="s">
        <v>123</v>
      </c>
      <c r="I27" s="171" t="s">
        <v>124</v>
      </c>
      <c r="J27" s="172" t="s">
        <v>125</v>
      </c>
      <c r="K27" s="173" t="s">
        <v>126</v>
      </c>
      <c r="L27" s="174"/>
      <c r="M27" s="446" t="s">
        <v>127</v>
      </c>
      <c r="N27" s="447"/>
      <c r="O27" s="448"/>
    </row>
    <row r="28" spans="1:18" ht="62.25" customHeight="1" thickBot="1" x14ac:dyDescent="0.35">
      <c r="A28" s="137"/>
      <c r="B28" s="368"/>
      <c r="C28" s="425" t="s">
        <v>128</v>
      </c>
      <c r="D28" s="426"/>
      <c r="E28" s="426"/>
      <c r="F28" s="427"/>
      <c r="G28" s="175"/>
      <c r="H28" s="175"/>
      <c r="I28" s="176">
        <f>VLOOKUP(J5,'5-Discount Rate Factors'!A8:E108,4)</f>
        <v>25.983199181448018</v>
      </c>
      <c r="J28" s="177"/>
      <c r="K28" s="178"/>
      <c r="L28" s="179"/>
      <c r="M28" s="180" t="s">
        <v>129</v>
      </c>
      <c r="N28" s="181" t="s">
        <v>125</v>
      </c>
      <c r="O28" s="182" t="s">
        <v>130</v>
      </c>
    </row>
    <row r="29" spans="1:18" ht="16.2" thickBot="1" x14ac:dyDescent="0.35">
      <c r="A29" s="137"/>
      <c r="B29" s="368"/>
      <c r="C29" s="183">
        <f>C14</f>
        <v>1</v>
      </c>
      <c r="D29" s="370" t="str">
        <f>LOOKUP($C29,'3-Water Quality System Database'!$A$5:$A$55,'3-Water Quality System Database'!$B$5:$B$55)</f>
        <v>Pump Station, Continuous</v>
      </c>
      <c r="E29" s="371"/>
      <c r="F29" s="372"/>
      <c r="G29" s="34">
        <v>1</v>
      </c>
      <c r="H29" s="311">
        <f>IFERROR(LOOKUP(C29,'3-Water Quality System Database'!$A$5:$A$55,'3-Water Quality System Database'!$D$5:$D$55),0)</f>
        <v>2.5000000000000001E-2</v>
      </c>
      <c r="I29" s="184"/>
      <c r="J29" s="87">
        <f>IFERROR($I$28*K29*G29,0)</f>
        <v>107180.69662347308</v>
      </c>
      <c r="K29" s="88">
        <f>IFERROR(H29*J14,0)</f>
        <v>4125</v>
      </c>
      <c r="L29" s="179"/>
      <c r="M29" s="116">
        <v>0.01</v>
      </c>
      <c r="N29" s="79">
        <f>IFERROR(O29*$I$28,0)</f>
        <v>51966.398362896034</v>
      </c>
      <c r="O29" s="99">
        <f>IFERROR(M14*M29,0)</f>
        <v>2000</v>
      </c>
    </row>
    <row r="30" spans="1:18" ht="16.2" thickBot="1" x14ac:dyDescent="0.35">
      <c r="A30" s="137"/>
      <c r="B30" s="368"/>
      <c r="C30" s="183">
        <f t="shared" ref="C30:C38" si="3">C15</f>
        <v>0</v>
      </c>
      <c r="D30" s="370">
        <f>LOOKUP($C30,'3-Water Quality System Database'!$A$5:$A$55,'3-Water Quality System Database'!$B$5:$B$55)</f>
        <v>0</v>
      </c>
      <c r="E30" s="371"/>
      <c r="F30" s="372"/>
      <c r="G30" s="34" t="s">
        <v>3</v>
      </c>
      <c r="H30" s="311">
        <f>IFERROR(LOOKUP(C30,'3-Water Quality System Database'!$A$5:$A$55,'3-Water Quality System Database'!$D$5:$D$55),0)</f>
        <v>0</v>
      </c>
      <c r="I30" s="184"/>
      <c r="J30" s="87">
        <f>IFERROR($I$28*K30*G30,0)</f>
        <v>0</v>
      </c>
      <c r="K30" s="88">
        <f t="shared" ref="K30:K38" si="4">IFERROR(H30*J15,0)</f>
        <v>0</v>
      </c>
      <c r="L30" s="179"/>
      <c r="M30" s="312">
        <v>0</v>
      </c>
      <c r="N30" s="79">
        <f t="shared" ref="N30:N38" si="5">IFERROR(O30*$I$28,0)</f>
        <v>0</v>
      </c>
      <c r="O30" s="99">
        <f>IFERROR(M15*M30,0)</f>
        <v>0</v>
      </c>
    </row>
    <row r="31" spans="1:18" ht="16.2" thickBot="1" x14ac:dyDescent="0.35">
      <c r="A31" s="137"/>
      <c r="B31" s="368"/>
      <c r="C31" s="183">
        <f t="shared" si="3"/>
        <v>0</v>
      </c>
      <c r="D31" s="370">
        <f>LOOKUP($C31,'3-Water Quality System Database'!$A$5:$A$55,'3-Water Quality System Database'!$B$5:$B$55)</f>
        <v>0</v>
      </c>
      <c r="E31" s="371"/>
      <c r="F31" s="372"/>
      <c r="G31" s="34" t="s">
        <v>3</v>
      </c>
      <c r="H31" s="311">
        <f>IFERROR(LOOKUP(C31,'3-Water Quality System Database'!$A$5:$A$55,'3-Water Quality System Database'!$D$5:$D$55),0)</f>
        <v>0</v>
      </c>
      <c r="I31" s="184"/>
      <c r="J31" s="87">
        <f t="shared" ref="J31:J38" si="6">IFERROR($I$28*K31*G31,0)</f>
        <v>0</v>
      </c>
      <c r="K31" s="88">
        <f t="shared" si="4"/>
        <v>0</v>
      </c>
      <c r="L31" s="179"/>
      <c r="M31" s="312">
        <v>0</v>
      </c>
      <c r="N31" s="79">
        <f t="shared" si="5"/>
        <v>0</v>
      </c>
      <c r="O31" s="99">
        <f t="shared" ref="O31:O38" si="7">IFERROR(M16*M31,0)</f>
        <v>0</v>
      </c>
    </row>
    <row r="32" spans="1:18" ht="16.2" thickBot="1" x14ac:dyDescent="0.35">
      <c r="A32" s="137"/>
      <c r="B32" s="368"/>
      <c r="C32" s="183">
        <f t="shared" si="3"/>
        <v>0</v>
      </c>
      <c r="D32" s="370">
        <f>LOOKUP($C32,'3-Water Quality System Database'!$A$5:$A$55,'3-Water Quality System Database'!$B$5:$B$55)</f>
        <v>0</v>
      </c>
      <c r="E32" s="371"/>
      <c r="F32" s="372"/>
      <c r="G32" s="34" t="s">
        <v>3</v>
      </c>
      <c r="H32" s="311">
        <f>IFERROR(LOOKUP(C32,'3-Water Quality System Database'!$A$5:$A$55,'3-Water Quality System Database'!$D$5:$D$55),0)</f>
        <v>0</v>
      </c>
      <c r="I32" s="184"/>
      <c r="J32" s="87">
        <f t="shared" si="6"/>
        <v>0</v>
      </c>
      <c r="K32" s="88">
        <f t="shared" si="4"/>
        <v>0</v>
      </c>
      <c r="L32" s="179"/>
      <c r="M32" s="312">
        <v>0</v>
      </c>
      <c r="N32" s="79">
        <f t="shared" si="5"/>
        <v>0</v>
      </c>
      <c r="O32" s="99">
        <f t="shared" si="7"/>
        <v>0</v>
      </c>
    </row>
    <row r="33" spans="1:15" ht="16.2" thickBot="1" x14ac:dyDescent="0.35">
      <c r="A33" s="137"/>
      <c r="B33" s="368"/>
      <c r="C33" s="183">
        <f t="shared" si="3"/>
        <v>0</v>
      </c>
      <c r="D33" s="370">
        <f>LOOKUP($C33,'3-Water Quality System Database'!$A$5:$A$55,'3-Water Quality System Database'!$B$5:$B$55)</f>
        <v>0</v>
      </c>
      <c r="E33" s="371"/>
      <c r="F33" s="372"/>
      <c r="G33" s="34" t="s">
        <v>3</v>
      </c>
      <c r="H33" s="311">
        <f>IFERROR(LOOKUP(C33,'3-Water Quality System Database'!$A$5:$A$55,'3-Water Quality System Database'!$D$5:$D$55),0)</f>
        <v>0</v>
      </c>
      <c r="I33" s="184"/>
      <c r="J33" s="87">
        <f t="shared" si="6"/>
        <v>0</v>
      </c>
      <c r="K33" s="88">
        <f t="shared" si="4"/>
        <v>0</v>
      </c>
      <c r="L33" s="179"/>
      <c r="M33" s="312">
        <v>0</v>
      </c>
      <c r="N33" s="79">
        <f t="shared" si="5"/>
        <v>0</v>
      </c>
      <c r="O33" s="99">
        <f t="shared" si="7"/>
        <v>0</v>
      </c>
    </row>
    <row r="34" spans="1:15" ht="16.2" thickBot="1" x14ac:dyDescent="0.35">
      <c r="A34" s="137"/>
      <c r="B34" s="368"/>
      <c r="C34" s="183">
        <f t="shared" si="3"/>
        <v>0</v>
      </c>
      <c r="D34" s="370">
        <f>LOOKUP($C34,'3-Water Quality System Database'!$A$5:$A$55,'3-Water Quality System Database'!$B$5:$B$55)</f>
        <v>0</v>
      </c>
      <c r="E34" s="371"/>
      <c r="F34" s="372"/>
      <c r="G34" s="33" t="s">
        <v>3</v>
      </c>
      <c r="H34" s="311">
        <f>IFERROR(LOOKUP(C34,'3-Water Quality System Database'!$A$5:$A$55,'3-Water Quality System Database'!$D$5:$D$55),0)</f>
        <v>0</v>
      </c>
      <c r="I34" s="184"/>
      <c r="J34" s="87">
        <f t="shared" si="6"/>
        <v>0</v>
      </c>
      <c r="K34" s="88">
        <f t="shared" si="4"/>
        <v>0</v>
      </c>
      <c r="L34" s="179"/>
      <c r="M34" s="312">
        <v>0</v>
      </c>
      <c r="N34" s="79">
        <f t="shared" si="5"/>
        <v>0</v>
      </c>
      <c r="O34" s="99">
        <f t="shared" si="7"/>
        <v>0</v>
      </c>
    </row>
    <row r="35" spans="1:15" ht="16.2" thickBot="1" x14ac:dyDescent="0.35">
      <c r="A35" s="137"/>
      <c r="B35" s="368"/>
      <c r="C35" s="183">
        <f t="shared" si="3"/>
        <v>0</v>
      </c>
      <c r="D35" s="370">
        <f>LOOKUP($C35,'3-Water Quality System Database'!$A$5:$A$55,'3-Water Quality System Database'!$B$5:$B$55)</f>
        <v>0</v>
      </c>
      <c r="E35" s="371"/>
      <c r="F35" s="372"/>
      <c r="G35" s="34"/>
      <c r="H35" s="311">
        <f>IFERROR(LOOKUP(C35,'3-Water Quality System Database'!$A$5:$A$55,'3-Water Quality System Database'!$D$5:$D$55),0)</f>
        <v>0</v>
      </c>
      <c r="I35" s="184"/>
      <c r="J35" s="87">
        <f t="shared" si="6"/>
        <v>0</v>
      </c>
      <c r="K35" s="88">
        <f t="shared" si="4"/>
        <v>0</v>
      </c>
      <c r="L35" s="179"/>
      <c r="M35" s="312">
        <v>0</v>
      </c>
      <c r="N35" s="79">
        <f t="shared" si="5"/>
        <v>0</v>
      </c>
      <c r="O35" s="99">
        <f t="shared" si="7"/>
        <v>0</v>
      </c>
    </row>
    <row r="36" spans="1:15" ht="16.2" thickBot="1" x14ac:dyDescent="0.35">
      <c r="A36" s="137"/>
      <c r="B36" s="368"/>
      <c r="C36" s="183">
        <f t="shared" si="3"/>
        <v>0</v>
      </c>
      <c r="D36" s="370">
        <f>LOOKUP($C36,'3-Water Quality System Database'!$A$5:$A$55,'3-Water Quality System Database'!$B$5:$B$55)</f>
        <v>0</v>
      </c>
      <c r="E36" s="371"/>
      <c r="F36" s="372"/>
      <c r="G36" s="34"/>
      <c r="H36" s="311">
        <f>IFERROR(LOOKUP(C36,'3-Water Quality System Database'!$A$5:$A$55,'3-Water Quality System Database'!$D$5:$D$55),0)</f>
        <v>0</v>
      </c>
      <c r="I36" s="184"/>
      <c r="J36" s="87">
        <f t="shared" si="6"/>
        <v>0</v>
      </c>
      <c r="K36" s="88">
        <f t="shared" si="4"/>
        <v>0</v>
      </c>
      <c r="L36" s="179"/>
      <c r="M36" s="312">
        <v>0</v>
      </c>
      <c r="N36" s="79">
        <f t="shared" si="5"/>
        <v>0</v>
      </c>
      <c r="O36" s="99">
        <f t="shared" si="7"/>
        <v>0</v>
      </c>
    </row>
    <row r="37" spans="1:15" ht="16.2" thickBot="1" x14ac:dyDescent="0.35">
      <c r="A37" s="137"/>
      <c r="B37" s="368"/>
      <c r="C37" s="183">
        <f t="shared" si="3"/>
        <v>0</v>
      </c>
      <c r="D37" s="370">
        <f>LOOKUP($C37,'3-Water Quality System Database'!$A$5:$A$55,'3-Water Quality System Database'!$B$5:$B$55)</f>
        <v>0</v>
      </c>
      <c r="E37" s="371"/>
      <c r="F37" s="372"/>
      <c r="G37" s="34"/>
      <c r="H37" s="311">
        <f>IFERROR(LOOKUP(C37,'3-Water Quality System Database'!$A$5:$A$55,'3-Water Quality System Database'!$D$5:$D$55),0)</f>
        <v>0</v>
      </c>
      <c r="I37" s="184"/>
      <c r="J37" s="87">
        <f t="shared" si="6"/>
        <v>0</v>
      </c>
      <c r="K37" s="88">
        <f t="shared" si="4"/>
        <v>0</v>
      </c>
      <c r="L37" s="179"/>
      <c r="M37" s="312">
        <v>0</v>
      </c>
      <c r="N37" s="79">
        <f t="shared" si="5"/>
        <v>0</v>
      </c>
      <c r="O37" s="99">
        <f t="shared" si="7"/>
        <v>0</v>
      </c>
    </row>
    <row r="38" spans="1:15" ht="16.2" thickBot="1" x14ac:dyDescent="0.35">
      <c r="A38" s="137"/>
      <c r="B38" s="368"/>
      <c r="C38" s="183">
        <f t="shared" si="3"/>
        <v>0</v>
      </c>
      <c r="D38" s="370">
        <f>LOOKUP($C38,'3-Water Quality System Database'!$A$5:$A$55,'3-Water Quality System Database'!$B$5:$B$55)</f>
        <v>0</v>
      </c>
      <c r="E38" s="371"/>
      <c r="F38" s="372"/>
      <c r="G38" s="34"/>
      <c r="H38" s="311">
        <f>IFERROR(LOOKUP(C38,'3-Water Quality System Database'!$A$5:$A$55,'3-Water Quality System Database'!$D$5:$D$55),0)</f>
        <v>0</v>
      </c>
      <c r="I38" s="184"/>
      <c r="J38" s="87">
        <f t="shared" si="6"/>
        <v>0</v>
      </c>
      <c r="K38" s="88">
        <f t="shared" si="4"/>
        <v>0</v>
      </c>
      <c r="L38" s="179"/>
      <c r="M38" s="312">
        <v>0</v>
      </c>
      <c r="N38" s="79">
        <f t="shared" si="5"/>
        <v>0</v>
      </c>
      <c r="O38" s="99">
        <f t="shared" si="7"/>
        <v>0</v>
      </c>
    </row>
    <row r="39" spans="1:15" ht="31.8" thickBot="1" x14ac:dyDescent="0.35">
      <c r="A39" s="137"/>
      <c r="B39" s="368"/>
      <c r="C39" s="422" t="s">
        <v>131</v>
      </c>
      <c r="D39" s="423"/>
      <c r="E39" s="423"/>
      <c r="F39" s="424"/>
      <c r="G39" s="135" t="s">
        <v>122</v>
      </c>
      <c r="H39" s="170" t="s">
        <v>132</v>
      </c>
      <c r="I39" s="171" t="s">
        <v>124</v>
      </c>
      <c r="J39" s="172" t="s">
        <v>125</v>
      </c>
      <c r="K39" s="173" t="s">
        <v>126</v>
      </c>
      <c r="L39" s="174"/>
      <c r="M39" s="136" t="s">
        <v>132</v>
      </c>
      <c r="N39" s="185" t="s">
        <v>125</v>
      </c>
      <c r="O39" s="186" t="s">
        <v>130</v>
      </c>
    </row>
    <row r="40" spans="1:15" ht="16.2" thickBot="1" x14ac:dyDescent="0.35">
      <c r="A40" s="137"/>
      <c r="B40" s="368"/>
      <c r="C40" s="68" t="s">
        <v>3</v>
      </c>
      <c r="D40" s="420">
        <f>IFERROR(LOOKUP($C40,'3-Water Quality System Database'!$F$5:$F$55,'3-Water Quality System Database'!$G$5:$G$55),0)</f>
        <v>0</v>
      </c>
      <c r="E40" s="421"/>
      <c r="F40" s="421"/>
      <c r="G40" s="33">
        <v>0</v>
      </c>
      <c r="H40" s="75">
        <f>IFERROR(LOOKUP(C40,'3-Water Quality System Database'!$F$5:$F$55,'3-Water Quality System Database'!$I$5:$I$55),0)</f>
        <v>0</v>
      </c>
      <c r="I40" s="76"/>
      <c r="J40" s="89">
        <f>IFERROR($I$28*K40,0)</f>
        <v>0</v>
      </c>
      <c r="K40" s="90">
        <f>G40*H40</f>
        <v>0</v>
      </c>
      <c r="L40" s="179"/>
      <c r="M40" s="36">
        <v>0</v>
      </c>
      <c r="N40" s="100">
        <f>IFERROR(O40*$I$28,0)</f>
        <v>0</v>
      </c>
      <c r="O40" s="101">
        <f>IFERROR(G40*M40,0)</f>
        <v>0</v>
      </c>
    </row>
    <row r="41" spans="1:15" ht="16.2" thickBot="1" x14ac:dyDescent="0.35">
      <c r="A41" s="137"/>
      <c r="B41" s="368"/>
      <c r="C41" s="66" t="s">
        <v>3</v>
      </c>
      <c r="D41" s="370">
        <f>IFERROR(LOOKUP($C41,'3-Water Quality System Database'!$F$5:$F$55,'3-Water Quality System Database'!$G$5:$G$55),0)</f>
        <v>0</v>
      </c>
      <c r="E41" s="371"/>
      <c r="F41" s="372"/>
      <c r="G41" s="34">
        <v>0</v>
      </c>
      <c r="H41" s="75">
        <f>IFERROR(LOOKUP(C41,'3-Water Quality System Database'!$F$5:$F$55,'3-Water Quality System Database'!$I$5:$I$55),0)</f>
        <v>0</v>
      </c>
      <c r="I41" s="77"/>
      <c r="J41" s="89">
        <f t="shared" ref="J41:J46" si="8">IFERROR($I$28*K41,0)</f>
        <v>0</v>
      </c>
      <c r="K41" s="88">
        <f>IFERROR(G41*H41,0)</f>
        <v>0</v>
      </c>
      <c r="L41" s="179"/>
      <c r="M41" s="37">
        <v>0</v>
      </c>
      <c r="N41" s="100">
        <f t="shared" ref="N41:N46" si="9">IFERROR(O41*$I$28,0)</f>
        <v>0</v>
      </c>
      <c r="O41" s="101">
        <f t="shared" ref="O41:O46" si="10">IFERROR(G41*M41,0)</f>
        <v>0</v>
      </c>
    </row>
    <row r="42" spans="1:15" ht="16.2" thickBot="1" x14ac:dyDescent="0.35">
      <c r="A42" s="137"/>
      <c r="B42" s="368"/>
      <c r="C42" s="69" t="s">
        <v>3</v>
      </c>
      <c r="D42" s="370">
        <f>IFERROR(LOOKUP($C42,'3-Water Quality System Database'!$F$5:$F$55,'3-Water Quality System Database'!$G$5:$G$55),0)</f>
        <v>0</v>
      </c>
      <c r="E42" s="371"/>
      <c r="F42" s="372"/>
      <c r="G42" s="34">
        <v>0</v>
      </c>
      <c r="H42" s="75">
        <f>IFERROR(LOOKUP(C42,'3-Water Quality System Database'!$F$5:$F$55,'3-Water Quality System Database'!$I$5:$I$55),0)</f>
        <v>0</v>
      </c>
      <c r="I42" s="77"/>
      <c r="J42" s="89">
        <f t="shared" si="8"/>
        <v>0</v>
      </c>
      <c r="K42" s="88">
        <f t="shared" ref="K42:K46" si="11">IFERROR(G42*H42,0)</f>
        <v>0</v>
      </c>
      <c r="L42" s="179"/>
      <c r="M42" s="37">
        <v>0</v>
      </c>
      <c r="N42" s="100">
        <f t="shared" si="9"/>
        <v>0</v>
      </c>
      <c r="O42" s="101">
        <f t="shared" si="10"/>
        <v>0</v>
      </c>
    </row>
    <row r="43" spans="1:15" ht="16.2" thickBot="1" x14ac:dyDescent="0.35">
      <c r="A43" s="137"/>
      <c r="B43" s="368"/>
      <c r="C43" s="69"/>
      <c r="D43" s="370">
        <f>IFERROR(LOOKUP($C43,'3-Water Quality System Database'!$F$5:$F$55,'3-Water Quality System Database'!$G$5:$G$55),0)</f>
        <v>0</v>
      </c>
      <c r="E43" s="371"/>
      <c r="F43" s="372"/>
      <c r="G43" s="34">
        <v>0</v>
      </c>
      <c r="H43" s="75">
        <f>IFERROR(LOOKUP(C43,'3-Water Quality System Database'!$F$5:$F$55,'3-Water Quality System Database'!$I$5:$I$55),0)</f>
        <v>0</v>
      </c>
      <c r="I43" s="187"/>
      <c r="J43" s="89">
        <f t="shared" si="8"/>
        <v>0</v>
      </c>
      <c r="K43" s="88">
        <f t="shared" si="11"/>
        <v>0</v>
      </c>
      <c r="L43" s="179"/>
      <c r="M43" s="37">
        <v>0</v>
      </c>
      <c r="N43" s="100">
        <f t="shared" si="9"/>
        <v>0</v>
      </c>
      <c r="O43" s="101">
        <f t="shared" si="10"/>
        <v>0</v>
      </c>
    </row>
    <row r="44" spans="1:15" ht="16.2" thickBot="1" x14ac:dyDescent="0.35">
      <c r="A44" s="137"/>
      <c r="B44" s="368"/>
      <c r="C44" s="69"/>
      <c r="D44" s="370">
        <f>IFERROR(LOOKUP($C44,'3-Water Quality System Database'!$F$5:$F$55,'3-Water Quality System Database'!$G$5:$G$55),0)</f>
        <v>0</v>
      </c>
      <c r="E44" s="371"/>
      <c r="F44" s="372"/>
      <c r="G44" s="34">
        <v>0</v>
      </c>
      <c r="H44" s="75">
        <f>IFERROR(LOOKUP(C44,'3-Water Quality System Database'!$F$5:$F$55,'3-Water Quality System Database'!$I$5:$I$55),0)</f>
        <v>0</v>
      </c>
      <c r="I44" s="187"/>
      <c r="J44" s="89">
        <f t="shared" si="8"/>
        <v>0</v>
      </c>
      <c r="K44" s="88">
        <f t="shared" si="11"/>
        <v>0</v>
      </c>
      <c r="L44" s="179"/>
      <c r="M44" s="37">
        <v>0</v>
      </c>
      <c r="N44" s="100">
        <f t="shared" si="9"/>
        <v>0</v>
      </c>
      <c r="O44" s="101">
        <f t="shared" si="10"/>
        <v>0</v>
      </c>
    </row>
    <row r="45" spans="1:15" ht="16.2" thickBot="1" x14ac:dyDescent="0.35">
      <c r="A45" s="137"/>
      <c r="B45" s="368"/>
      <c r="C45" s="66"/>
      <c r="D45" s="370">
        <f>IFERROR(LOOKUP($C45,'3-Water Quality System Database'!$F$5:$F$55,'3-Water Quality System Database'!$G$5:$G$55),0)</f>
        <v>0</v>
      </c>
      <c r="E45" s="371"/>
      <c r="F45" s="372"/>
      <c r="G45" s="34">
        <v>0</v>
      </c>
      <c r="H45" s="75">
        <f>IFERROR(LOOKUP(C45,'3-Water Quality System Database'!$F$5:$F$55,'3-Water Quality System Database'!$I$5:$I$55),0)</f>
        <v>0</v>
      </c>
      <c r="I45" s="187"/>
      <c r="J45" s="89">
        <f t="shared" si="8"/>
        <v>0</v>
      </c>
      <c r="K45" s="88">
        <f t="shared" si="11"/>
        <v>0</v>
      </c>
      <c r="L45" s="179"/>
      <c r="M45" s="37">
        <v>0</v>
      </c>
      <c r="N45" s="100">
        <f t="shared" si="9"/>
        <v>0</v>
      </c>
      <c r="O45" s="101">
        <f t="shared" si="10"/>
        <v>0</v>
      </c>
    </row>
    <row r="46" spans="1:15" ht="16.2" thickBot="1" x14ac:dyDescent="0.35">
      <c r="A46" s="137"/>
      <c r="B46" s="368"/>
      <c r="C46" s="67"/>
      <c r="D46" s="370">
        <f>IFERROR(LOOKUP($C46,'3-Water Quality System Database'!$F$5:$F$55,'3-Water Quality System Database'!$G$5:$G$55),0)</f>
        <v>0</v>
      </c>
      <c r="E46" s="371"/>
      <c r="F46" s="372"/>
      <c r="G46" s="35">
        <v>0</v>
      </c>
      <c r="H46" s="75">
        <f>IFERROR(LOOKUP(C46,'3-Water Quality System Database'!$F$5:$F$55,'3-Water Quality System Database'!$I$5:$I$55),0)</f>
        <v>0</v>
      </c>
      <c r="I46" s="188"/>
      <c r="J46" s="89">
        <f t="shared" si="8"/>
        <v>0</v>
      </c>
      <c r="K46" s="88">
        <f t="shared" si="11"/>
        <v>0</v>
      </c>
      <c r="L46" s="179"/>
      <c r="M46" s="38">
        <v>0</v>
      </c>
      <c r="N46" s="100">
        <f t="shared" si="9"/>
        <v>0</v>
      </c>
      <c r="O46" s="101">
        <f t="shared" si="10"/>
        <v>0</v>
      </c>
    </row>
    <row r="47" spans="1:15" ht="18" thickBot="1" x14ac:dyDescent="0.35">
      <c r="A47" s="137"/>
      <c r="B47" s="368"/>
      <c r="C47" s="373" t="s">
        <v>133</v>
      </c>
      <c r="D47" s="374"/>
      <c r="E47" s="374"/>
      <c r="F47" s="374"/>
      <c r="G47" s="200"/>
      <c r="H47" s="39">
        <v>25000</v>
      </c>
      <c r="I47" s="205" t="s">
        <v>134</v>
      </c>
      <c r="J47" s="91">
        <f>$I$28*K47</f>
        <v>74701.697646663059</v>
      </c>
      <c r="K47" s="92">
        <f>0.115*H47</f>
        <v>2875</v>
      </c>
      <c r="L47" s="314">
        <v>4</v>
      </c>
      <c r="M47" s="191"/>
      <c r="N47" s="102">
        <f>O47*$I$28</f>
        <v>74701.697646663059</v>
      </c>
      <c r="O47" s="103">
        <f>K47</f>
        <v>2875</v>
      </c>
    </row>
    <row r="48" spans="1:15" ht="16.2" thickBot="1" x14ac:dyDescent="0.35">
      <c r="A48" s="137"/>
      <c r="B48" s="368"/>
      <c r="C48" s="428" t="s">
        <v>135</v>
      </c>
      <c r="D48" s="429"/>
      <c r="E48" s="429"/>
      <c r="F48" s="429"/>
      <c r="G48" s="429"/>
      <c r="H48" s="429"/>
      <c r="I48" s="430"/>
      <c r="J48" s="78">
        <f>SUM(J28:J47)</f>
        <v>181882.39427013614</v>
      </c>
      <c r="K48" s="192"/>
      <c r="L48" s="193"/>
      <c r="M48" s="194"/>
      <c r="N48" s="79">
        <f>SUM(N29:N47)</f>
        <v>126668.09600955909</v>
      </c>
      <c r="O48" s="189"/>
    </row>
    <row r="49" spans="1:15" ht="16.2" thickBot="1" x14ac:dyDescent="0.35">
      <c r="A49" s="137"/>
      <c r="B49" s="368"/>
      <c r="C49" s="399" t="s">
        <v>136</v>
      </c>
      <c r="D49" s="400"/>
      <c r="E49" s="400"/>
      <c r="F49" s="400"/>
      <c r="G49" s="400"/>
      <c r="H49" s="400"/>
      <c r="I49" s="401"/>
      <c r="J49" s="195"/>
      <c r="K49" s="80">
        <f>SUM(K29:K47)</f>
        <v>7000</v>
      </c>
      <c r="L49" s="162"/>
      <c r="M49" s="196"/>
      <c r="N49" s="190"/>
      <c r="O49" s="81">
        <f>SUM(O29:O47)</f>
        <v>4875</v>
      </c>
    </row>
    <row r="50" spans="1:15" ht="16.2" thickBot="1" x14ac:dyDescent="0.35">
      <c r="A50" s="137"/>
      <c r="B50" s="368"/>
      <c r="C50" s="402" t="s">
        <v>137</v>
      </c>
      <c r="D50" s="403"/>
      <c r="E50" s="403"/>
      <c r="F50" s="403"/>
      <c r="G50" s="406">
        <f>ROUND((1*($K$26+$K$49)),-1)</f>
        <v>38750</v>
      </c>
      <c r="H50" s="407"/>
      <c r="I50" s="393" t="s">
        <v>138</v>
      </c>
      <c r="J50" s="410">
        <f>ROUND((1*($N$26+$O$49)),-1)</f>
        <v>43360</v>
      </c>
      <c r="K50" s="411"/>
      <c r="L50" s="197"/>
      <c r="M50" s="167"/>
      <c r="N50" s="150"/>
      <c r="O50" s="137"/>
    </row>
    <row r="51" spans="1:15" ht="16.2" thickBot="1" x14ac:dyDescent="0.35">
      <c r="A51" s="137"/>
      <c r="B51" s="369"/>
      <c r="C51" s="404"/>
      <c r="D51" s="405"/>
      <c r="E51" s="405"/>
      <c r="F51" s="405"/>
      <c r="G51" s="408"/>
      <c r="H51" s="409"/>
      <c r="I51" s="394"/>
      <c r="J51" s="412"/>
      <c r="K51" s="413"/>
      <c r="L51" s="197"/>
      <c r="M51" s="167"/>
      <c r="N51" s="150"/>
      <c r="O51" s="137"/>
    </row>
    <row r="52" spans="1:15" ht="16.2" thickBot="1" x14ac:dyDescent="0.35">
      <c r="A52" s="137"/>
      <c r="B52" s="368" t="s">
        <v>139</v>
      </c>
      <c r="C52" s="414" t="s">
        <v>140</v>
      </c>
      <c r="D52" s="415"/>
      <c r="E52" s="415"/>
      <c r="F52" s="415"/>
      <c r="G52" s="418">
        <f>ROUND((J10+K26+K49),-4)</f>
        <v>90000</v>
      </c>
      <c r="H52" s="395"/>
      <c r="I52" s="393" t="s">
        <v>138</v>
      </c>
      <c r="J52" s="395">
        <f>ROUND((K10+N26+O49),-4)</f>
        <v>100000</v>
      </c>
      <c r="K52" s="396"/>
      <c r="L52" s="197"/>
      <c r="M52" s="137"/>
      <c r="N52" s="137"/>
      <c r="O52" s="137"/>
    </row>
    <row r="53" spans="1:15" ht="22.5" customHeight="1" thickBot="1" x14ac:dyDescent="0.35">
      <c r="A53" s="137"/>
      <c r="B53" s="368"/>
      <c r="C53" s="416"/>
      <c r="D53" s="417"/>
      <c r="E53" s="417"/>
      <c r="F53" s="417"/>
      <c r="G53" s="419"/>
      <c r="H53" s="397"/>
      <c r="I53" s="394"/>
      <c r="J53" s="397"/>
      <c r="K53" s="398"/>
      <c r="L53" s="197"/>
      <c r="M53" s="137"/>
      <c r="N53" s="137"/>
      <c r="O53" s="137"/>
    </row>
    <row r="54" spans="1:15" ht="16.2" thickBot="1" x14ac:dyDescent="0.35">
      <c r="A54" s="137"/>
      <c r="B54" s="368" t="s">
        <v>139</v>
      </c>
      <c r="C54" s="383" t="s">
        <v>141</v>
      </c>
      <c r="D54" s="384"/>
      <c r="E54" s="384"/>
      <c r="F54" s="384"/>
      <c r="G54" s="387">
        <f>ROUND(J48+K24+J7,-4)</f>
        <v>2330000</v>
      </c>
      <c r="H54" s="388"/>
      <c r="I54" s="390" t="s">
        <v>138</v>
      </c>
      <c r="J54" s="387">
        <f>ROUND(N48+N24+K7,-4)</f>
        <v>2630000</v>
      </c>
      <c r="K54" s="391"/>
      <c r="L54" s="198"/>
      <c r="M54" s="137"/>
      <c r="N54" s="137"/>
      <c r="O54" s="137"/>
    </row>
    <row r="55" spans="1:15" ht="22.5" customHeight="1" thickBot="1" x14ac:dyDescent="0.35">
      <c r="A55" s="137"/>
      <c r="B55" s="382"/>
      <c r="C55" s="385"/>
      <c r="D55" s="386"/>
      <c r="E55" s="386"/>
      <c r="F55" s="386"/>
      <c r="G55" s="389"/>
      <c r="H55" s="389"/>
      <c r="I55" s="386"/>
      <c r="J55" s="389"/>
      <c r="K55" s="392"/>
      <c r="L55" s="198"/>
      <c r="M55" s="137"/>
      <c r="N55" s="137"/>
      <c r="O55" s="137"/>
    </row>
    <row r="56" spans="1:15" ht="7.8" customHeight="1" x14ac:dyDescent="0.3">
      <c r="A56" s="137"/>
      <c r="B56" s="141"/>
      <c r="C56" s="198"/>
      <c r="D56" s="198"/>
      <c r="E56" s="198"/>
      <c r="F56" s="198"/>
      <c r="G56" s="198"/>
      <c r="H56" s="198"/>
      <c r="I56" s="198"/>
      <c r="J56" s="198"/>
      <c r="K56" s="198"/>
      <c r="L56" s="198"/>
      <c r="M56" s="137"/>
      <c r="N56" s="137"/>
      <c r="O56" s="137"/>
    </row>
    <row r="57" spans="1:15" s="70" customFormat="1" ht="13.8" x14ac:dyDescent="0.3">
      <c r="A57" s="142"/>
      <c r="B57" s="143" t="s">
        <v>142</v>
      </c>
      <c r="C57" s="199"/>
      <c r="D57" s="199"/>
      <c r="E57" s="199"/>
      <c r="F57" s="199"/>
      <c r="G57" s="199"/>
      <c r="H57" s="199"/>
      <c r="I57" s="199"/>
      <c r="J57" s="199"/>
      <c r="K57" s="199"/>
      <c r="L57" s="199"/>
      <c r="M57" s="142"/>
      <c r="N57" s="142"/>
      <c r="O57" s="142"/>
    </row>
    <row r="58" spans="1:15" s="70" customFormat="1" ht="13.8" x14ac:dyDescent="0.3">
      <c r="A58" s="142"/>
      <c r="B58" s="143" t="s">
        <v>143</v>
      </c>
      <c r="C58" s="199"/>
      <c r="D58" s="199"/>
      <c r="E58" s="199"/>
      <c r="F58" s="199"/>
      <c r="G58" s="199"/>
      <c r="H58" s="199"/>
      <c r="I58" s="199"/>
      <c r="J58" s="199"/>
      <c r="K58" s="199"/>
      <c r="L58" s="199"/>
      <c r="M58" s="142"/>
      <c r="N58" s="142"/>
      <c r="O58" s="142"/>
    </row>
    <row r="59" spans="1:15" s="70" customFormat="1" ht="13.8" x14ac:dyDescent="0.3">
      <c r="A59" s="142"/>
      <c r="B59" s="143" t="s">
        <v>144</v>
      </c>
      <c r="C59" s="199"/>
      <c r="D59" s="199"/>
      <c r="E59" s="199"/>
      <c r="F59" s="199"/>
      <c r="G59" s="199"/>
      <c r="H59" s="199"/>
      <c r="I59" s="199"/>
      <c r="J59" s="199"/>
      <c r="K59" s="199"/>
      <c r="L59" s="199"/>
      <c r="M59" s="142"/>
      <c r="N59" s="142"/>
      <c r="O59" s="142"/>
    </row>
    <row r="60" spans="1:15" s="70" customFormat="1" ht="13.8" x14ac:dyDescent="0.3">
      <c r="A60" s="142"/>
      <c r="B60" s="143" t="s">
        <v>326</v>
      </c>
      <c r="C60" s="199"/>
      <c r="D60" s="199"/>
      <c r="E60" s="199"/>
      <c r="F60" s="199"/>
      <c r="G60" s="199"/>
      <c r="H60" s="199"/>
      <c r="I60" s="199"/>
      <c r="J60" s="199"/>
      <c r="K60" s="199"/>
      <c r="L60" s="199"/>
      <c r="M60" s="142"/>
      <c r="N60" s="142"/>
      <c r="O60" s="142"/>
    </row>
    <row r="61" spans="1:15" ht="9.6" customHeight="1" x14ac:dyDescent="0.3"/>
    <row r="62" spans="1:15" s="70" customFormat="1" ht="14.4" x14ac:dyDescent="0.3">
      <c r="A62" s="142"/>
      <c r="B62" s="309" t="s">
        <v>325</v>
      </c>
      <c r="C62" s="199"/>
      <c r="D62" s="199"/>
      <c r="E62" s="199"/>
      <c r="F62" s="199"/>
      <c r="G62" s="199"/>
      <c r="H62" s="199"/>
      <c r="I62" s="199"/>
      <c r="J62" s="199"/>
      <c r="K62" s="199"/>
      <c r="L62" s="199"/>
      <c r="M62" s="142"/>
      <c r="N62" s="142"/>
      <c r="O62" s="142"/>
    </row>
    <row r="63" spans="1:15" x14ac:dyDescent="0.3">
      <c r="A63" s="137"/>
      <c r="B63" s="144" t="s">
        <v>145</v>
      </c>
      <c r="C63" s="193"/>
      <c r="D63" s="193"/>
      <c r="E63" s="193"/>
      <c r="F63" s="193"/>
      <c r="G63" s="193"/>
      <c r="H63" s="193"/>
      <c r="I63" s="193"/>
      <c r="J63" s="193"/>
      <c r="K63" s="193"/>
      <c r="L63" s="193"/>
      <c r="M63" s="137"/>
      <c r="N63" s="137"/>
      <c r="O63" s="137"/>
    </row>
    <row r="64" spans="1:15" x14ac:dyDescent="0.3">
      <c r="A64" s="137"/>
      <c r="B64" s="145"/>
      <c r="C64" s="193"/>
      <c r="D64" s="193"/>
      <c r="E64" s="193"/>
      <c r="F64" s="193"/>
      <c r="G64" s="193"/>
      <c r="H64" s="193"/>
      <c r="I64" s="193"/>
      <c r="J64" s="193"/>
      <c r="K64" s="193"/>
      <c r="L64" s="193"/>
      <c r="M64" s="137"/>
      <c r="N64" s="137"/>
      <c r="O64" s="137"/>
    </row>
    <row r="65" spans="1:15" x14ac:dyDescent="0.3">
      <c r="A65" s="137"/>
      <c r="B65" s="145"/>
      <c r="C65" s="193"/>
      <c r="D65" s="193"/>
      <c r="E65" s="193"/>
      <c r="F65" s="193"/>
      <c r="G65" s="193"/>
      <c r="H65" s="193"/>
      <c r="I65" s="193"/>
      <c r="J65" s="193"/>
      <c r="K65" s="193"/>
      <c r="L65" s="193"/>
      <c r="M65" s="137"/>
      <c r="N65" s="137"/>
      <c r="O65" s="137"/>
    </row>
    <row r="66" spans="1:15" x14ac:dyDescent="0.3">
      <c r="A66" s="137"/>
      <c r="B66" s="145"/>
      <c r="C66" s="193"/>
      <c r="D66" s="193"/>
      <c r="E66" s="193"/>
      <c r="F66" s="193"/>
      <c r="G66" s="193"/>
      <c r="H66" s="193"/>
      <c r="I66" s="193"/>
      <c r="J66" s="193"/>
      <c r="K66" s="193"/>
      <c r="L66" s="193"/>
      <c r="M66" s="137"/>
      <c r="N66" s="137"/>
      <c r="O66" s="137"/>
    </row>
    <row r="67" spans="1:15" x14ac:dyDescent="0.3">
      <c r="A67" s="137"/>
      <c r="B67" s="145"/>
      <c r="C67" s="193"/>
      <c r="D67" s="193"/>
      <c r="E67" s="193"/>
      <c r="F67" s="193"/>
      <c r="G67" s="193"/>
      <c r="H67" s="193"/>
      <c r="I67" s="193"/>
      <c r="J67" s="193"/>
      <c r="K67" s="193"/>
      <c r="L67" s="193"/>
      <c r="M67" s="137"/>
      <c r="N67" s="137"/>
      <c r="O67" s="137"/>
    </row>
    <row r="68" spans="1:15" x14ac:dyDescent="0.3">
      <c r="B68" s="72"/>
      <c r="C68" s="71"/>
      <c r="D68" s="71"/>
      <c r="E68" s="71"/>
      <c r="F68" s="71"/>
      <c r="G68" s="71"/>
      <c r="H68" s="71"/>
      <c r="I68" s="71"/>
      <c r="J68" s="71"/>
      <c r="K68" s="71"/>
      <c r="L68" s="71"/>
    </row>
    <row r="69" spans="1:15" x14ac:dyDescent="0.3">
      <c r="B69" s="72"/>
      <c r="C69" s="71"/>
      <c r="D69" s="71"/>
      <c r="E69" s="71"/>
      <c r="F69" s="71"/>
      <c r="G69" s="71"/>
      <c r="H69" s="71"/>
      <c r="I69" s="71"/>
      <c r="J69" s="71"/>
      <c r="K69" s="71"/>
      <c r="L69" s="71"/>
    </row>
    <row r="70" spans="1:15" x14ac:dyDescent="0.3">
      <c r="B70" s="72"/>
      <c r="C70" s="71"/>
      <c r="D70" s="71"/>
      <c r="E70" s="71"/>
      <c r="F70" s="71"/>
      <c r="G70" s="71"/>
      <c r="H70" s="71"/>
      <c r="I70" s="71"/>
      <c r="J70" s="71"/>
      <c r="K70" s="71"/>
      <c r="L70" s="71"/>
    </row>
    <row r="71" spans="1:15" x14ac:dyDescent="0.3">
      <c r="B71" s="72"/>
      <c r="C71" s="71"/>
      <c r="D71" s="71"/>
      <c r="E71" s="71"/>
      <c r="F71" s="71"/>
      <c r="G71" s="71"/>
      <c r="H71" s="71"/>
      <c r="I71" s="71"/>
      <c r="J71" s="71"/>
      <c r="K71" s="71"/>
      <c r="L71" s="71"/>
    </row>
    <row r="72" spans="1:15" x14ac:dyDescent="0.3">
      <c r="B72" s="72"/>
      <c r="C72" s="71"/>
      <c r="D72" s="71"/>
      <c r="E72" s="71"/>
      <c r="F72" s="71"/>
      <c r="G72" s="71"/>
      <c r="H72" s="71"/>
      <c r="I72" s="71"/>
      <c r="J72" s="71"/>
      <c r="K72" s="71"/>
      <c r="L72" s="71"/>
    </row>
    <row r="73" spans="1:15" x14ac:dyDescent="0.3">
      <c r="B73" s="72"/>
      <c r="C73" s="71"/>
      <c r="D73" s="71"/>
      <c r="E73" s="71"/>
      <c r="F73" s="71"/>
      <c r="G73" s="71"/>
      <c r="H73" s="71"/>
      <c r="I73" s="71"/>
      <c r="J73" s="71"/>
      <c r="K73" s="71"/>
      <c r="L73" s="71"/>
    </row>
    <row r="74" spans="1:15" x14ac:dyDescent="0.3">
      <c r="B74" s="72"/>
      <c r="C74" s="71"/>
      <c r="D74" s="71"/>
      <c r="E74" s="71"/>
      <c r="F74" s="71"/>
      <c r="G74" s="71"/>
      <c r="H74" s="71"/>
      <c r="I74" s="71"/>
      <c r="J74" s="71"/>
      <c r="K74" s="71"/>
      <c r="L74" s="71"/>
    </row>
    <row r="75" spans="1:15" x14ac:dyDescent="0.3">
      <c r="B75" s="72"/>
      <c r="C75" s="71"/>
      <c r="D75" s="71"/>
      <c r="E75" s="71"/>
      <c r="F75" s="71"/>
      <c r="G75" s="71"/>
      <c r="H75" s="71"/>
      <c r="I75" s="71"/>
      <c r="J75" s="71"/>
      <c r="K75" s="71"/>
      <c r="L75" s="71"/>
    </row>
    <row r="76" spans="1:15" x14ac:dyDescent="0.3">
      <c r="B76" s="72"/>
      <c r="C76" s="71"/>
      <c r="D76" s="71"/>
      <c r="E76" s="71"/>
      <c r="F76" s="71"/>
      <c r="G76" s="71"/>
      <c r="H76" s="71"/>
      <c r="I76" s="71"/>
      <c r="J76" s="71"/>
      <c r="K76" s="71"/>
      <c r="L76" s="71"/>
    </row>
  </sheetData>
  <sheetProtection algorithmName="SHA-512" hashValue="E5Fyi7ZuVMUJQADXC1Ezkbfgg4M+slUaZwbzSRiJMeCsuhmmzKP9tx2obdLiZhd2y4ahJVDiHeRq0xQj5teWoA==" saltValue="ccL8G0E3vRu8DbXXTfqkaQ==" spinCount="100000" sheet="1" objects="1" scenarios="1"/>
  <mergeCells count="77">
    <mergeCell ref="B1:O1"/>
    <mergeCell ref="J7:J9"/>
    <mergeCell ref="K7:K9"/>
    <mergeCell ref="B3:B4"/>
    <mergeCell ref="C3:K3"/>
    <mergeCell ref="C4:K4"/>
    <mergeCell ref="C5:I5"/>
    <mergeCell ref="C10:I10"/>
    <mergeCell ref="B11:B26"/>
    <mergeCell ref="H11:H12"/>
    <mergeCell ref="I11:I12"/>
    <mergeCell ref="B6:B10"/>
    <mergeCell ref="C6:I6"/>
    <mergeCell ref="C7:I9"/>
    <mergeCell ref="D18:F18"/>
    <mergeCell ref="D19:F19"/>
    <mergeCell ref="D20:F20"/>
    <mergeCell ref="D22:F22"/>
    <mergeCell ref="D23:F23"/>
    <mergeCell ref="C11:F13"/>
    <mergeCell ref="D14:F14"/>
    <mergeCell ref="D15:F15"/>
    <mergeCell ref="D16:F16"/>
    <mergeCell ref="D17:F17"/>
    <mergeCell ref="M24:M25"/>
    <mergeCell ref="N24:N25"/>
    <mergeCell ref="M27:O27"/>
    <mergeCell ref="O24:O25"/>
    <mergeCell ref="D21:F21"/>
    <mergeCell ref="K11:K12"/>
    <mergeCell ref="P11:P12"/>
    <mergeCell ref="Q11:Q12"/>
    <mergeCell ref="M11:O12"/>
    <mergeCell ref="J11:J12"/>
    <mergeCell ref="D40:F40"/>
    <mergeCell ref="D41:F41"/>
    <mergeCell ref="B27:B49"/>
    <mergeCell ref="C27:F27"/>
    <mergeCell ref="C28:F28"/>
    <mergeCell ref="D29:F29"/>
    <mergeCell ref="D30:F30"/>
    <mergeCell ref="D31:F31"/>
    <mergeCell ref="D32:F32"/>
    <mergeCell ref="D33:F33"/>
    <mergeCell ref="C48:I48"/>
    <mergeCell ref="C39:F39"/>
    <mergeCell ref="J54:K55"/>
    <mergeCell ref="I52:I53"/>
    <mergeCell ref="J52:K53"/>
    <mergeCell ref="C49:I49"/>
    <mergeCell ref="C50:F51"/>
    <mergeCell ref="G50:H51"/>
    <mergeCell ref="I50:I51"/>
    <mergeCell ref="J50:K51"/>
    <mergeCell ref="C52:F53"/>
    <mergeCell ref="G52:H53"/>
    <mergeCell ref="B54:B55"/>
    <mergeCell ref="C54:F55"/>
    <mergeCell ref="G54:H55"/>
    <mergeCell ref="I54:I55"/>
    <mergeCell ref="B52:B53"/>
    <mergeCell ref="B50:B51"/>
    <mergeCell ref="D42:F42"/>
    <mergeCell ref="C47:F47"/>
    <mergeCell ref="K24:K25"/>
    <mergeCell ref="C26:I26"/>
    <mergeCell ref="C24:I25"/>
    <mergeCell ref="D34:F34"/>
    <mergeCell ref="D35:F35"/>
    <mergeCell ref="J24:J25"/>
    <mergeCell ref="D36:F36"/>
    <mergeCell ref="D37:F37"/>
    <mergeCell ref="D43:F43"/>
    <mergeCell ref="D44:F44"/>
    <mergeCell ref="D45:F45"/>
    <mergeCell ref="D46:F46"/>
    <mergeCell ref="D38:F38"/>
  </mergeCells>
  <pageMargins left="0.45" right="0.45" top="0.75" bottom="0.75" header="0.3" footer="0.3"/>
  <pageSetup scale="55" orientation="portrait" r:id="rId1"/>
  <headerFooter>
    <oddHeader>&amp;C&amp;"-,Bold"&amp;12FSA BMP Life-Cycle Tool</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AR606"/>
  <sheetViews>
    <sheetView zoomScaleNormal="100" workbookViewId="0">
      <selection activeCell="F589" sqref="F589"/>
    </sheetView>
  </sheetViews>
  <sheetFormatPr defaultColWidth="9.109375" defaultRowHeight="15.6" x14ac:dyDescent="0.3"/>
  <cols>
    <col min="1" max="1" width="9.109375" style="61"/>
    <col min="2" max="2" width="47.5546875" style="61" customWidth="1"/>
    <col min="3" max="3" width="9.109375" style="61"/>
    <col min="4" max="5" width="13.109375" style="61" customWidth="1"/>
    <col min="6" max="6" width="9.109375" style="61"/>
    <col min="7" max="7" width="41.109375" style="61" customWidth="1"/>
    <col min="8" max="8" width="9.109375" style="61"/>
    <col min="9" max="9" width="14.6640625" style="61" customWidth="1"/>
    <col min="10" max="12" width="9.109375" style="60"/>
    <col min="13" max="13" width="13.6640625" style="60" bestFit="1" customWidth="1"/>
    <col min="14" max="19" width="9.109375" style="60"/>
    <col min="20" max="21" width="11.33203125" style="60" bestFit="1" customWidth="1"/>
    <col min="22" max="44" width="9.109375" style="60"/>
    <col min="45" max="16384" width="9.109375" style="61"/>
  </cols>
  <sheetData>
    <row r="1" spans="1:21" ht="18" x14ac:dyDescent="0.35">
      <c r="A1" s="487" t="s">
        <v>146</v>
      </c>
      <c r="B1" s="487"/>
      <c r="C1" s="487"/>
      <c r="D1" s="487"/>
      <c r="E1" s="487"/>
      <c r="F1" s="487"/>
      <c r="G1" s="487"/>
      <c r="H1" s="487"/>
      <c r="I1" s="487"/>
    </row>
    <row r="2" spans="1:21" ht="16.2" thickBot="1" x14ac:dyDescent="0.35">
      <c r="A2" s="494" t="s">
        <v>305</v>
      </c>
      <c r="B2" s="494"/>
      <c r="C2" s="494"/>
      <c r="D2" s="494"/>
      <c r="E2" s="223"/>
      <c r="F2" s="224"/>
      <c r="G2" s="224"/>
      <c r="H2" s="225"/>
      <c r="I2" s="6"/>
    </row>
    <row r="3" spans="1:21" x14ac:dyDescent="0.3">
      <c r="A3" s="488" t="s">
        <v>147</v>
      </c>
      <c r="B3" s="489"/>
      <c r="C3" s="489"/>
      <c r="D3" s="489"/>
      <c r="E3" s="490"/>
      <c r="F3" s="488" t="s">
        <v>148</v>
      </c>
      <c r="G3" s="489"/>
      <c r="H3" s="489"/>
      <c r="I3" s="490"/>
    </row>
    <row r="4" spans="1:21" ht="93.6" x14ac:dyDescent="0.3">
      <c r="A4" s="495" t="s">
        <v>149</v>
      </c>
      <c r="B4" s="496"/>
      <c r="C4" s="226" t="s">
        <v>150</v>
      </c>
      <c r="D4" s="227" t="s">
        <v>151</v>
      </c>
      <c r="E4" s="228" t="s">
        <v>152</v>
      </c>
      <c r="F4" s="495" t="s">
        <v>153</v>
      </c>
      <c r="G4" s="496"/>
      <c r="H4" s="226" t="s">
        <v>150</v>
      </c>
      <c r="I4" s="228" t="s">
        <v>154</v>
      </c>
    </row>
    <row r="5" spans="1:21" x14ac:dyDescent="0.3">
      <c r="A5" s="229">
        <v>0</v>
      </c>
      <c r="B5" s="230"/>
      <c r="C5" s="231"/>
      <c r="D5" s="232"/>
      <c r="E5" s="233"/>
      <c r="F5" s="229">
        <v>100</v>
      </c>
      <c r="G5" s="230"/>
      <c r="H5" s="231"/>
      <c r="I5" s="233"/>
    </row>
    <row r="6" spans="1:21" ht="15.75" customHeight="1" x14ac:dyDescent="0.3">
      <c r="A6" s="234">
        <v>1</v>
      </c>
      <c r="B6" s="235" t="s">
        <v>155</v>
      </c>
      <c r="C6" s="40">
        <v>10</v>
      </c>
      <c r="D6" s="41">
        <v>2.5000000000000001E-2</v>
      </c>
      <c r="E6" s="237" t="s">
        <v>156</v>
      </c>
      <c r="F6" s="234">
        <v>101</v>
      </c>
      <c r="G6" s="230" t="s">
        <v>157</v>
      </c>
      <c r="H6" s="40">
        <v>10</v>
      </c>
      <c r="I6" s="45">
        <v>24000</v>
      </c>
      <c r="L6" s="60" t="s">
        <v>3</v>
      </c>
    </row>
    <row r="7" spans="1:21" ht="15.75" customHeight="1" x14ac:dyDescent="0.3">
      <c r="A7" s="229">
        <v>2</v>
      </c>
      <c r="B7" s="235" t="s">
        <v>158</v>
      </c>
      <c r="C7" s="40">
        <v>20</v>
      </c>
      <c r="D7" s="41">
        <v>2.5000000000000001E-2</v>
      </c>
      <c r="E7" s="237" t="s">
        <v>159</v>
      </c>
      <c r="F7" s="229">
        <v>110</v>
      </c>
      <c r="G7" s="235" t="s">
        <v>160</v>
      </c>
      <c r="H7" s="40">
        <v>60</v>
      </c>
      <c r="I7" s="46">
        <v>550</v>
      </c>
    </row>
    <row r="8" spans="1:21" ht="15.75" customHeight="1" x14ac:dyDescent="0.3">
      <c r="A8" s="229">
        <v>3</v>
      </c>
      <c r="B8" s="235" t="s">
        <v>161</v>
      </c>
      <c r="C8" s="40">
        <v>20</v>
      </c>
      <c r="D8" s="41">
        <v>0.01</v>
      </c>
      <c r="E8" s="237" t="s">
        <v>162</v>
      </c>
      <c r="F8" s="229">
        <v>120</v>
      </c>
      <c r="G8" s="235" t="s">
        <v>163</v>
      </c>
      <c r="H8" s="40">
        <v>20</v>
      </c>
      <c r="I8" s="47">
        <v>800000</v>
      </c>
    </row>
    <row r="9" spans="1:21" ht="15.75" customHeight="1" x14ac:dyDescent="0.3">
      <c r="A9" s="229">
        <v>4</v>
      </c>
      <c r="B9" s="235" t="s">
        <v>164</v>
      </c>
      <c r="C9" s="40">
        <v>30</v>
      </c>
      <c r="D9" s="41">
        <v>0.01</v>
      </c>
      <c r="E9" s="237" t="s">
        <v>165</v>
      </c>
      <c r="F9" s="229">
        <v>130</v>
      </c>
      <c r="G9" s="235" t="s">
        <v>166</v>
      </c>
      <c r="H9" s="40" t="s">
        <v>3</v>
      </c>
      <c r="I9" s="48">
        <v>150</v>
      </c>
    </row>
    <row r="10" spans="1:21" ht="15.75" customHeight="1" x14ac:dyDescent="0.3">
      <c r="A10" s="229">
        <v>5</v>
      </c>
      <c r="B10" s="235" t="s">
        <v>167</v>
      </c>
      <c r="C10" s="40">
        <v>60</v>
      </c>
      <c r="D10" s="41">
        <v>0.01</v>
      </c>
      <c r="E10" s="237" t="s">
        <v>168</v>
      </c>
      <c r="F10" s="229">
        <v>140</v>
      </c>
      <c r="G10" s="230" t="s">
        <v>169</v>
      </c>
      <c r="H10" s="40"/>
      <c r="I10" s="48">
        <v>1850</v>
      </c>
    </row>
    <row r="11" spans="1:21" ht="15.75" customHeight="1" x14ac:dyDescent="0.3">
      <c r="A11" s="229">
        <v>6</v>
      </c>
      <c r="B11" s="235" t="s">
        <v>170</v>
      </c>
      <c r="C11" s="40">
        <v>1000</v>
      </c>
      <c r="D11" s="41">
        <v>1E-3</v>
      </c>
      <c r="E11" s="237" t="s">
        <v>171</v>
      </c>
      <c r="F11" s="229">
        <v>150</v>
      </c>
      <c r="G11" s="235" t="s">
        <v>172</v>
      </c>
      <c r="H11" s="40"/>
      <c r="I11" s="48">
        <v>30</v>
      </c>
    </row>
    <row r="12" spans="1:21" ht="15.75" customHeight="1" x14ac:dyDescent="0.3">
      <c r="A12" s="229">
        <v>7</v>
      </c>
      <c r="B12" s="235" t="s">
        <v>173</v>
      </c>
      <c r="C12" s="40">
        <v>20</v>
      </c>
      <c r="D12" s="41">
        <v>1.4999999999999999E-2</v>
      </c>
      <c r="E12" s="237" t="s">
        <v>174</v>
      </c>
      <c r="F12" s="206"/>
      <c r="G12" s="208"/>
      <c r="H12" s="40"/>
      <c r="I12" s="48"/>
    </row>
    <row r="13" spans="1:21" ht="15.75" customHeight="1" x14ac:dyDescent="0.3">
      <c r="A13" s="229">
        <v>8</v>
      </c>
      <c r="B13" s="235" t="s">
        <v>175</v>
      </c>
      <c r="C13" s="40">
        <v>20</v>
      </c>
      <c r="D13" s="41">
        <v>0.02</v>
      </c>
      <c r="E13" s="237" t="s">
        <v>176</v>
      </c>
      <c r="F13" s="206"/>
      <c r="G13" s="208"/>
      <c r="H13" s="40"/>
      <c r="I13" s="48"/>
      <c r="T13" s="104"/>
      <c r="U13" s="104"/>
    </row>
    <row r="14" spans="1:21" ht="15.75" customHeight="1" x14ac:dyDescent="0.3">
      <c r="A14" s="229">
        <v>9</v>
      </c>
      <c r="B14" s="235" t="s">
        <v>177</v>
      </c>
      <c r="C14" s="40">
        <v>60</v>
      </c>
      <c r="D14" s="41">
        <v>2.5000000000000001E-3</v>
      </c>
      <c r="E14" s="237" t="s">
        <v>178</v>
      </c>
      <c r="F14" s="206"/>
      <c r="G14" s="208"/>
      <c r="H14" s="40"/>
      <c r="I14" s="48"/>
    </row>
    <row r="15" spans="1:21" ht="15.75" customHeight="1" x14ac:dyDescent="0.3">
      <c r="A15" s="229">
        <v>10</v>
      </c>
      <c r="B15" s="235" t="s">
        <v>179</v>
      </c>
      <c r="C15" s="40">
        <v>20</v>
      </c>
      <c r="D15" s="41">
        <v>0.02</v>
      </c>
      <c r="E15" s="237" t="s">
        <v>162</v>
      </c>
      <c r="F15" s="206"/>
      <c r="G15" s="208"/>
      <c r="H15" s="40"/>
      <c r="I15" s="48"/>
    </row>
    <row r="16" spans="1:21" ht="15.75" customHeight="1" x14ac:dyDescent="0.3">
      <c r="A16" s="229">
        <v>11</v>
      </c>
      <c r="B16" s="236" t="s">
        <v>180</v>
      </c>
      <c r="C16" s="40">
        <v>50</v>
      </c>
      <c r="D16" s="41">
        <v>0.06</v>
      </c>
      <c r="E16" s="237" t="s">
        <v>181</v>
      </c>
      <c r="F16" s="206"/>
      <c r="G16" s="208"/>
      <c r="H16" s="40"/>
      <c r="I16" s="48"/>
    </row>
    <row r="17" spans="1:9" ht="15.75" customHeight="1" x14ac:dyDescent="0.3">
      <c r="A17" s="229">
        <v>12</v>
      </c>
      <c r="B17" s="235" t="s">
        <v>182</v>
      </c>
      <c r="C17" s="40">
        <v>20</v>
      </c>
      <c r="D17" s="41">
        <v>0.06</v>
      </c>
      <c r="E17" s="237" t="s">
        <v>183</v>
      </c>
      <c r="F17" s="206"/>
      <c r="G17" s="208"/>
      <c r="H17" s="40"/>
      <c r="I17" s="48"/>
    </row>
    <row r="18" spans="1:9" ht="15.75" customHeight="1" x14ac:dyDescent="0.3">
      <c r="A18" s="229">
        <v>13</v>
      </c>
      <c r="B18" s="235" t="s">
        <v>184</v>
      </c>
      <c r="C18" s="40" t="s">
        <v>3</v>
      </c>
      <c r="D18" s="41">
        <v>6.5000000000000002E-2</v>
      </c>
      <c r="E18" s="237" t="s">
        <v>185</v>
      </c>
      <c r="F18" s="206"/>
      <c r="G18" s="208"/>
      <c r="H18" s="40"/>
      <c r="I18" s="48"/>
    </row>
    <row r="19" spans="1:9" ht="15.75" customHeight="1" x14ac:dyDescent="0.3">
      <c r="A19" s="229">
        <v>14</v>
      </c>
      <c r="B19" s="235" t="s">
        <v>186</v>
      </c>
      <c r="C19" s="40">
        <v>30</v>
      </c>
      <c r="D19" s="41">
        <v>0.04</v>
      </c>
      <c r="E19" s="237" t="s">
        <v>187</v>
      </c>
      <c r="F19" s="206"/>
      <c r="G19" s="208"/>
      <c r="H19" s="40"/>
      <c r="I19" s="48"/>
    </row>
    <row r="20" spans="1:9" ht="15.75" customHeight="1" x14ac:dyDescent="0.3">
      <c r="A20" s="229">
        <v>15</v>
      </c>
      <c r="B20" s="235" t="s">
        <v>188</v>
      </c>
      <c r="C20" s="40">
        <v>60</v>
      </c>
      <c r="D20" s="41">
        <v>0.04</v>
      </c>
      <c r="E20" s="237" t="s">
        <v>189</v>
      </c>
      <c r="F20" s="206"/>
      <c r="G20" s="208"/>
      <c r="H20" s="40"/>
      <c r="I20" s="48"/>
    </row>
    <row r="21" spans="1:9" ht="15.75" customHeight="1" x14ac:dyDescent="0.3">
      <c r="A21" s="229">
        <v>16</v>
      </c>
      <c r="B21" s="235" t="s">
        <v>190</v>
      </c>
      <c r="C21" s="40">
        <v>1000</v>
      </c>
      <c r="D21" s="41">
        <v>0.03</v>
      </c>
      <c r="E21" s="237" t="s">
        <v>159</v>
      </c>
      <c r="F21" s="206"/>
      <c r="G21" s="210"/>
      <c r="H21" s="40"/>
      <c r="I21" s="48"/>
    </row>
    <row r="22" spans="1:9" ht="15.75" customHeight="1" x14ac:dyDescent="0.3">
      <c r="A22" s="229">
        <v>17</v>
      </c>
      <c r="B22" s="235" t="s">
        <v>191</v>
      </c>
      <c r="C22" s="40">
        <v>1000</v>
      </c>
      <c r="D22" s="41">
        <v>0.04</v>
      </c>
      <c r="E22" s="237" t="s">
        <v>192</v>
      </c>
      <c r="F22" s="206"/>
      <c r="G22" s="208"/>
      <c r="H22" s="40"/>
      <c r="I22" s="48"/>
    </row>
    <row r="23" spans="1:9" ht="15.75" customHeight="1" x14ac:dyDescent="0.3">
      <c r="A23" s="229">
        <v>18</v>
      </c>
      <c r="B23" s="235" t="s">
        <v>193</v>
      </c>
      <c r="C23" s="40">
        <v>20</v>
      </c>
      <c r="D23" s="41">
        <v>0.04</v>
      </c>
      <c r="E23" s="237" t="s">
        <v>194</v>
      </c>
      <c r="F23" s="206"/>
      <c r="G23" s="208"/>
      <c r="H23" s="40"/>
      <c r="I23" s="48"/>
    </row>
    <row r="24" spans="1:9" ht="15.75" customHeight="1" x14ac:dyDescent="0.3">
      <c r="A24" s="206">
        <v>19</v>
      </c>
      <c r="B24" s="210" t="s">
        <v>3</v>
      </c>
      <c r="C24" s="40" t="s">
        <v>3</v>
      </c>
      <c r="D24" s="42" t="s">
        <v>3</v>
      </c>
      <c r="E24" s="209" t="s">
        <v>3</v>
      </c>
      <c r="F24" s="206"/>
      <c r="G24" s="208"/>
      <c r="H24" s="40"/>
      <c r="I24" s="49"/>
    </row>
    <row r="25" spans="1:9" ht="15.75" customHeight="1" x14ac:dyDescent="0.3">
      <c r="A25" s="206">
        <v>20</v>
      </c>
      <c r="B25" s="208" t="s">
        <v>3</v>
      </c>
      <c r="C25" s="40" t="s">
        <v>3</v>
      </c>
      <c r="D25" s="42" t="s">
        <v>3</v>
      </c>
      <c r="E25" s="211"/>
      <c r="F25" s="206"/>
      <c r="G25" s="208"/>
      <c r="H25" s="40"/>
      <c r="I25" s="49"/>
    </row>
    <row r="26" spans="1:9" ht="15.75" customHeight="1" x14ac:dyDescent="0.3">
      <c r="A26" s="206">
        <v>21</v>
      </c>
      <c r="B26" s="207" t="s">
        <v>3</v>
      </c>
      <c r="C26" s="40"/>
      <c r="D26" s="41" t="s">
        <v>3</v>
      </c>
      <c r="E26" s="209"/>
      <c r="F26" s="206"/>
      <c r="G26" s="207"/>
      <c r="H26" s="40"/>
      <c r="I26" s="49"/>
    </row>
    <row r="27" spans="1:9" ht="15.75" customHeight="1" x14ac:dyDescent="0.3">
      <c r="A27" s="206">
        <v>22</v>
      </c>
      <c r="B27" s="208"/>
      <c r="C27" s="40"/>
      <c r="D27" s="41"/>
      <c r="E27" s="209"/>
      <c r="F27" s="206"/>
      <c r="G27" s="208"/>
      <c r="H27" s="40"/>
      <c r="I27" s="49"/>
    </row>
    <row r="28" spans="1:9" ht="15.75" customHeight="1" x14ac:dyDescent="0.3">
      <c r="A28" s="206">
        <v>23</v>
      </c>
      <c r="B28" s="208"/>
      <c r="C28" s="40"/>
      <c r="D28" s="41"/>
      <c r="E28" s="209"/>
      <c r="F28" s="206"/>
      <c r="G28" s="208"/>
      <c r="H28" s="40"/>
      <c r="I28" s="49"/>
    </row>
    <row r="29" spans="1:9" ht="15.75" customHeight="1" x14ac:dyDescent="0.3">
      <c r="A29" s="206">
        <v>24</v>
      </c>
      <c r="B29" s="208"/>
      <c r="C29" s="40"/>
      <c r="D29" s="41"/>
      <c r="E29" s="209"/>
      <c r="F29" s="206"/>
      <c r="G29" s="208"/>
      <c r="H29" s="40"/>
      <c r="I29" s="49"/>
    </row>
    <row r="30" spans="1:9" ht="15.75" customHeight="1" x14ac:dyDescent="0.3">
      <c r="A30" s="206">
        <v>25</v>
      </c>
      <c r="B30" s="208"/>
      <c r="C30" s="40"/>
      <c r="D30" s="41"/>
      <c r="E30" s="209"/>
      <c r="F30" s="206"/>
      <c r="G30" s="208"/>
      <c r="H30" s="40"/>
      <c r="I30" s="49"/>
    </row>
    <row r="31" spans="1:9" ht="15.75" customHeight="1" x14ac:dyDescent="0.3">
      <c r="A31" s="206">
        <v>26</v>
      </c>
      <c r="B31" s="208"/>
      <c r="C31" s="40"/>
      <c r="D31" s="41"/>
      <c r="E31" s="209"/>
      <c r="F31" s="206"/>
      <c r="G31" s="208"/>
      <c r="H31" s="40"/>
      <c r="I31" s="49"/>
    </row>
    <row r="32" spans="1:9" ht="15.75" customHeight="1" x14ac:dyDescent="0.3">
      <c r="A32" s="206">
        <v>27</v>
      </c>
      <c r="B32" s="208"/>
      <c r="C32" s="40"/>
      <c r="D32" s="41"/>
      <c r="E32" s="209"/>
      <c r="F32" s="206"/>
      <c r="G32" s="208"/>
      <c r="H32" s="40"/>
      <c r="I32" s="49"/>
    </row>
    <row r="33" spans="1:9" ht="15.75" customHeight="1" x14ac:dyDescent="0.3">
      <c r="A33" s="206">
        <v>28</v>
      </c>
      <c r="B33" s="208"/>
      <c r="C33" s="40"/>
      <c r="D33" s="41"/>
      <c r="E33" s="209"/>
      <c r="F33" s="206"/>
      <c r="G33" s="208"/>
      <c r="H33" s="40"/>
      <c r="I33" s="49"/>
    </row>
    <row r="34" spans="1:9" ht="15.75" customHeight="1" x14ac:dyDescent="0.3">
      <c r="A34" s="206">
        <v>29</v>
      </c>
      <c r="B34" s="208"/>
      <c r="C34" s="40"/>
      <c r="D34" s="41"/>
      <c r="E34" s="209"/>
      <c r="F34" s="206"/>
      <c r="G34" s="208"/>
      <c r="H34" s="40"/>
      <c r="I34" s="49"/>
    </row>
    <row r="35" spans="1:9" ht="15.75" customHeight="1" x14ac:dyDescent="0.3">
      <c r="A35" s="206">
        <v>30</v>
      </c>
      <c r="B35" s="208"/>
      <c r="C35" s="40"/>
      <c r="D35" s="41"/>
      <c r="E35" s="209"/>
      <c r="F35" s="206"/>
      <c r="G35" s="208"/>
      <c r="H35" s="40"/>
      <c r="I35" s="49"/>
    </row>
    <row r="36" spans="1:9" ht="15.75" customHeight="1" x14ac:dyDescent="0.3">
      <c r="A36" s="206">
        <v>31</v>
      </c>
      <c r="B36" s="208"/>
      <c r="C36" s="40"/>
      <c r="D36" s="41"/>
      <c r="E36" s="209"/>
      <c r="F36" s="206"/>
      <c r="G36" s="208"/>
      <c r="H36" s="40"/>
      <c r="I36" s="49"/>
    </row>
    <row r="37" spans="1:9" ht="15.75" customHeight="1" x14ac:dyDescent="0.3">
      <c r="A37" s="206">
        <v>32</v>
      </c>
      <c r="B37" s="207"/>
      <c r="C37" s="40"/>
      <c r="D37" s="41"/>
      <c r="E37" s="209"/>
      <c r="F37" s="206"/>
      <c r="G37" s="207"/>
      <c r="H37" s="40"/>
      <c r="I37" s="49"/>
    </row>
    <row r="38" spans="1:9" ht="15.75" customHeight="1" x14ac:dyDescent="0.3">
      <c r="A38" s="206">
        <v>33</v>
      </c>
      <c r="B38" s="207"/>
      <c r="C38" s="40"/>
      <c r="D38" s="41"/>
      <c r="E38" s="209"/>
      <c r="F38" s="206"/>
      <c r="G38" s="207"/>
      <c r="H38" s="40"/>
      <c r="I38" s="49"/>
    </row>
    <row r="39" spans="1:9" ht="15.75" customHeight="1" x14ac:dyDescent="0.3">
      <c r="A39" s="206">
        <v>34</v>
      </c>
      <c r="B39" s="207"/>
      <c r="C39" s="40"/>
      <c r="D39" s="41"/>
      <c r="E39" s="209"/>
      <c r="F39" s="206"/>
      <c r="G39" s="207"/>
      <c r="H39" s="40"/>
      <c r="I39" s="49"/>
    </row>
    <row r="40" spans="1:9" ht="15.75" customHeight="1" x14ac:dyDescent="0.3">
      <c r="A40" s="206">
        <v>35</v>
      </c>
      <c r="B40" s="207"/>
      <c r="C40" s="40"/>
      <c r="D40" s="41"/>
      <c r="E40" s="209"/>
      <c r="F40" s="206"/>
      <c r="G40" s="207"/>
      <c r="H40" s="40"/>
      <c r="I40" s="49"/>
    </row>
    <row r="41" spans="1:9" ht="15.75" customHeight="1" x14ac:dyDescent="0.3">
      <c r="A41" s="206">
        <v>36</v>
      </c>
      <c r="B41" s="208"/>
      <c r="C41" s="40"/>
      <c r="D41" s="41"/>
      <c r="E41" s="209"/>
      <c r="F41" s="206"/>
      <c r="G41" s="208"/>
      <c r="H41" s="40"/>
      <c r="I41" s="49"/>
    </row>
    <row r="42" spans="1:9" ht="15.75" customHeight="1" x14ac:dyDescent="0.3">
      <c r="A42" s="206">
        <v>37</v>
      </c>
      <c r="B42" s="208"/>
      <c r="C42" s="40"/>
      <c r="D42" s="41"/>
      <c r="E42" s="209"/>
      <c r="F42" s="206"/>
      <c r="G42" s="208"/>
      <c r="H42" s="40"/>
      <c r="I42" s="49"/>
    </row>
    <row r="43" spans="1:9" ht="15.75" customHeight="1" x14ac:dyDescent="0.3">
      <c r="A43" s="206">
        <v>38</v>
      </c>
      <c r="B43" s="208"/>
      <c r="C43" s="40"/>
      <c r="D43" s="41"/>
      <c r="E43" s="209"/>
      <c r="F43" s="206"/>
      <c r="G43" s="208"/>
      <c r="H43" s="40"/>
      <c r="I43" s="49"/>
    </row>
    <row r="44" spans="1:9" ht="15.75" customHeight="1" x14ac:dyDescent="0.3">
      <c r="A44" s="206">
        <v>39</v>
      </c>
      <c r="B44" s="208"/>
      <c r="C44" s="40"/>
      <c r="D44" s="41"/>
      <c r="E44" s="209"/>
      <c r="F44" s="206"/>
      <c r="G44" s="208"/>
      <c r="H44" s="40"/>
      <c r="I44" s="49"/>
    </row>
    <row r="45" spans="1:9" ht="15.75" customHeight="1" x14ac:dyDescent="0.3">
      <c r="A45" s="206">
        <v>40</v>
      </c>
      <c r="B45" s="208"/>
      <c r="C45" s="40"/>
      <c r="D45" s="41"/>
      <c r="E45" s="209"/>
      <c r="F45" s="206"/>
      <c r="G45" s="208"/>
      <c r="H45" s="40"/>
      <c r="I45" s="49"/>
    </row>
    <row r="46" spans="1:9" ht="15.75" customHeight="1" x14ac:dyDescent="0.3">
      <c r="A46" s="206">
        <v>41</v>
      </c>
      <c r="B46" s="208"/>
      <c r="C46" s="40"/>
      <c r="D46" s="41"/>
      <c r="E46" s="209"/>
      <c r="F46" s="206"/>
      <c r="G46" s="208"/>
      <c r="H46" s="40"/>
      <c r="I46" s="49"/>
    </row>
    <row r="47" spans="1:9" ht="15.75" customHeight="1" x14ac:dyDescent="0.3">
      <c r="A47" s="206">
        <v>42</v>
      </c>
      <c r="B47" s="208"/>
      <c r="C47" s="40"/>
      <c r="D47" s="41"/>
      <c r="E47" s="209"/>
      <c r="F47" s="206"/>
      <c r="G47" s="208"/>
      <c r="H47" s="40"/>
      <c r="I47" s="49"/>
    </row>
    <row r="48" spans="1:9" ht="15.75" customHeight="1" x14ac:dyDescent="0.3">
      <c r="A48" s="206">
        <v>43</v>
      </c>
      <c r="B48" s="208"/>
      <c r="C48" s="40"/>
      <c r="D48" s="41"/>
      <c r="E48" s="209"/>
      <c r="F48" s="206"/>
      <c r="G48" s="208"/>
      <c r="H48" s="40"/>
      <c r="I48" s="49"/>
    </row>
    <row r="49" spans="1:9" ht="15.75" customHeight="1" x14ac:dyDescent="0.3">
      <c r="A49" s="206">
        <v>44</v>
      </c>
      <c r="B49" s="208"/>
      <c r="C49" s="40"/>
      <c r="D49" s="41"/>
      <c r="E49" s="209"/>
      <c r="F49" s="206"/>
      <c r="G49" s="208"/>
      <c r="H49" s="40"/>
      <c r="I49" s="49"/>
    </row>
    <row r="50" spans="1:9" ht="15.75" customHeight="1" x14ac:dyDescent="0.3">
      <c r="A50" s="206">
        <v>45</v>
      </c>
      <c r="B50" s="208"/>
      <c r="C50" s="40"/>
      <c r="D50" s="41"/>
      <c r="E50" s="209"/>
      <c r="F50" s="206"/>
      <c r="G50" s="208"/>
      <c r="H50" s="40"/>
      <c r="I50" s="49"/>
    </row>
    <row r="51" spans="1:9" ht="15.75" customHeight="1" x14ac:dyDescent="0.3">
      <c r="A51" s="206">
        <v>46</v>
      </c>
      <c r="B51" s="207"/>
      <c r="C51" s="40"/>
      <c r="D51" s="41"/>
      <c r="E51" s="209"/>
      <c r="F51" s="206"/>
      <c r="G51" s="207"/>
      <c r="H51" s="40"/>
      <c r="I51" s="49"/>
    </row>
    <row r="52" spans="1:9" ht="15.75" customHeight="1" x14ac:dyDescent="0.3">
      <c r="A52" s="206">
        <v>47</v>
      </c>
      <c r="B52" s="208"/>
      <c r="C52" s="40"/>
      <c r="D52" s="41"/>
      <c r="E52" s="209"/>
      <c r="F52" s="206"/>
      <c r="G52" s="208"/>
      <c r="H52" s="40"/>
      <c r="I52" s="49"/>
    </row>
    <row r="53" spans="1:9" ht="15.75" customHeight="1" x14ac:dyDescent="0.3">
      <c r="A53" s="206">
        <v>48</v>
      </c>
      <c r="B53" s="208"/>
      <c r="C53" s="40"/>
      <c r="D53" s="41"/>
      <c r="E53" s="209"/>
      <c r="F53" s="206"/>
      <c r="G53" s="208"/>
      <c r="H53" s="40"/>
      <c r="I53" s="49"/>
    </row>
    <row r="54" spans="1:9" ht="15.75" customHeight="1" x14ac:dyDescent="0.3">
      <c r="A54" s="206">
        <v>49</v>
      </c>
      <c r="B54" s="208"/>
      <c r="C54" s="40"/>
      <c r="D54" s="41"/>
      <c r="E54" s="209"/>
      <c r="F54" s="206"/>
      <c r="G54" s="208"/>
      <c r="H54" s="40"/>
      <c r="I54" s="49"/>
    </row>
    <row r="55" spans="1:9" ht="15.75" customHeight="1" thickBot="1" x14ac:dyDescent="0.35">
      <c r="A55" s="212">
        <v>50</v>
      </c>
      <c r="B55" s="213"/>
      <c r="C55" s="43"/>
      <c r="D55" s="44"/>
      <c r="E55" s="214"/>
      <c r="F55" s="212"/>
      <c r="G55" s="213"/>
      <c r="H55" s="43"/>
      <c r="I55" s="50"/>
    </row>
    <row r="56" spans="1:9" s="60" customFormat="1" ht="15.75" customHeight="1" x14ac:dyDescent="0.3">
      <c r="A56" s="105"/>
      <c r="B56" s="215"/>
      <c r="C56" s="216"/>
      <c r="D56" s="217"/>
      <c r="E56" s="218"/>
      <c r="F56" s="105"/>
      <c r="G56" s="215"/>
      <c r="H56" s="216"/>
      <c r="I56" s="217"/>
    </row>
    <row r="57" spans="1:9" s="222" customFormat="1" ht="14.4" x14ac:dyDescent="0.3">
      <c r="A57" s="219" t="s">
        <v>195</v>
      </c>
      <c r="B57" s="219"/>
      <c r="C57" s="220"/>
      <c r="D57" s="221"/>
      <c r="E57" s="221"/>
      <c r="F57" s="219"/>
      <c r="G57" s="219"/>
      <c r="H57" s="220"/>
      <c r="I57" s="221"/>
    </row>
    <row r="58" spans="1:9" s="222" customFormat="1" ht="47.25" customHeight="1" x14ac:dyDescent="0.3">
      <c r="A58" s="492" t="s">
        <v>196</v>
      </c>
      <c r="B58" s="493"/>
      <c r="C58" s="493"/>
      <c r="D58" s="493"/>
      <c r="E58" s="493"/>
      <c r="F58" s="493"/>
      <c r="G58" s="493"/>
      <c r="H58" s="493"/>
      <c r="I58" s="493"/>
    </row>
    <row r="59" spans="1:9" s="222" customFormat="1" ht="33" customHeight="1" x14ac:dyDescent="0.3">
      <c r="A59" s="492" t="s">
        <v>197</v>
      </c>
      <c r="B59" s="493"/>
      <c r="C59" s="493"/>
      <c r="D59" s="493"/>
      <c r="E59" s="493"/>
      <c r="F59" s="493"/>
      <c r="G59" s="493"/>
      <c r="H59" s="493"/>
      <c r="I59" s="493"/>
    </row>
    <row r="60" spans="1:9" s="222" customFormat="1" ht="14.4" x14ac:dyDescent="0.3">
      <c r="A60" s="491" t="s">
        <v>198</v>
      </c>
      <c r="B60" s="491"/>
      <c r="C60" s="491"/>
      <c r="D60" s="491"/>
      <c r="E60" s="491"/>
      <c r="F60" s="491"/>
      <c r="G60" s="491"/>
      <c r="H60" s="491"/>
      <c r="I60" s="491"/>
    </row>
    <row r="61" spans="1:9" s="60" customFormat="1" x14ac:dyDescent="0.3">
      <c r="A61" s="105"/>
    </row>
    <row r="62" spans="1:9" s="60" customFormat="1" x14ac:dyDescent="0.3">
      <c r="A62" s="105"/>
    </row>
    <row r="63" spans="1:9" s="60" customFormat="1" x14ac:dyDescent="0.3">
      <c r="A63" s="105"/>
    </row>
    <row r="64" spans="1:9" s="60" customFormat="1" x14ac:dyDescent="0.3">
      <c r="A64" s="105"/>
    </row>
    <row r="65" spans="1:1" s="60" customFormat="1" x14ac:dyDescent="0.3">
      <c r="A65" s="105"/>
    </row>
    <row r="66" spans="1:1" s="60" customFormat="1" x14ac:dyDescent="0.3">
      <c r="A66" s="105"/>
    </row>
    <row r="67" spans="1:1" s="60" customFormat="1" x14ac:dyDescent="0.3">
      <c r="A67" s="105"/>
    </row>
    <row r="68" spans="1:1" s="60" customFormat="1" x14ac:dyDescent="0.3"/>
    <row r="69" spans="1:1" s="60" customFormat="1" x14ac:dyDescent="0.3"/>
    <row r="70" spans="1:1" s="60" customFormat="1" x14ac:dyDescent="0.3"/>
    <row r="71" spans="1:1" s="60" customFormat="1" x14ac:dyDescent="0.3"/>
    <row r="72" spans="1:1" s="60" customFormat="1" x14ac:dyDescent="0.3"/>
    <row r="73" spans="1:1" s="60" customFormat="1" x14ac:dyDescent="0.3"/>
    <row r="74" spans="1:1" s="60" customFormat="1" x14ac:dyDescent="0.3"/>
    <row r="75" spans="1:1" s="60" customFormat="1" x14ac:dyDescent="0.3"/>
    <row r="76" spans="1:1" s="60" customFormat="1" x14ac:dyDescent="0.3"/>
    <row r="77" spans="1:1" s="60" customFormat="1" x14ac:dyDescent="0.3"/>
    <row r="78" spans="1:1" s="60" customFormat="1" x14ac:dyDescent="0.3"/>
    <row r="79" spans="1:1" s="60" customFormat="1" x14ac:dyDescent="0.3"/>
    <row r="80" spans="1:1" s="60" customFormat="1" x14ac:dyDescent="0.3"/>
    <row r="81" s="60" customFormat="1" x14ac:dyDescent="0.3"/>
    <row r="82" s="60" customFormat="1" x14ac:dyDescent="0.3"/>
    <row r="83" s="60" customFormat="1" x14ac:dyDescent="0.3"/>
    <row r="84" s="60" customFormat="1" x14ac:dyDescent="0.3"/>
    <row r="85" s="60" customFormat="1" x14ac:dyDescent="0.3"/>
    <row r="86" s="60" customFormat="1" x14ac:dyDescent="0.3"/>
    <row r="87" s="60" customFormat="1" x14ac:dyDescent="0.3"/>
    <row r="88" s="60" customFormat="1" x14ac:dyDescent="0.3"/>
    <row r="89" s="60" customFormat="1" x14ac:dyDescent="0.3"/>
    <row r="90" s="60" customFormat="1" x14ac:dyDescent="0.3"/>
    <row r="91" s="60" customFormat="1" x14ac:dyDescent="0.3"/>
    <row r="92" s="60" customFormat="1" x14ac:dyDescent="0.3"/>
    <row r="93" s="60" customFormat="1" x14ac:dyDescent="0.3"/>
    <row r="94" s="60" customFormat="1" x14ac:dyDescent="0.3"/>
    <row r="95" s="60" customFormat="1" x14ac:dyDescent="0.3"/>
    <row r="96" s="60" customFormat="1" x14ac:dyDescent="0.3"/>
    <row r="97" s="60" customFormat="1" x14ac:dyDescent="0.3"/>
    <row r="98" s="60" customFormat="1" x14ac:dyDescent="0.3"/>
    <row r="99" s="60" customFormat="1" x14ac:dyDescent="0.3"/>
    <row r="100" s="60" customFormat="1" x14ac:dyDescent="0.3"/>
    <row r="101" s="60" customFormat="1" x14ac:dyDescent="0.3"/>
    <row r="102" s="60" customFormat="1" x14ac:dyDescent="0.3"/>
    <row r="103" s="60" customFormat="1" x14ac:dyDescent="0.3"/>
    <row r="104" s="60" customFormat="1" x14ac:dyDescent="0.3"/>
    <row r="105" s="60" customFormat="1" x14ac:dyDescent="0.3"/>
    <row r="106" s="60" customFormat="1" x14ac:dyDescent="0.3"/>
    <row r="107" s="60" customFormat="1" x14ac:dyDescent="0.3"/>
    <row r="108" s="60" customFormat="1" x14ac:dyDescent="0.3"/>
    <row r="109" s="60" customFormat="1" x14ac:dyDescent="0.3"/>
    <row r="110" s="60" customFormat="1" x14ac:dyDescent="0.3"/>
    <row r="111" s="60" customFormat="1" x14ac:dyDescent="0.3"/>
    <row r="112" s="60" customFormat="1" x14ac:dyDescent="0.3"/>
    <row r="113" s="60" customFormat="1" x14ac:dyDescent="0.3"/>
    <row r="114" s="60" customFormat="1" x14ac:dyDescent="0.3"/>
    <row r="115" s="60" customFormat="1" x14ac:dyDescent="0.3"/>
    <row r="116" s="60" customFormat="1" x14ac:dyDescent="0.3"/>
    <row r="117" s="60" customFormat="1" x14ac:dyDescent="0.3"/>
    <row r="118" s="60" customFormat="1" x14ac:dyDescent="0.3"/>
    <row r="119" s="60" customFormat="1" x14ac:dyDescent="0.3"/>
    <row r="120" s="60" customFormat="1" x14ac:dyDescent="0.3"/>
    <row r="121" s="60" customFormat="1" x14ac:dyDescent="0.3"/>
    <row r="122" s="60" customFormat="1" x14ac:dyDescent="0.3"/>
    <row r="123" s="60" customFormat="1" x14ac:dyDescent="0.3"/>
    <row r="124" s="60" customFormat="1" x14ac:dyDescent="0.3"/>
    <row r="125" s="60" customFormat="1" x14ac:dyDescent="0.3"/>
    <row r="126" s="60" customFormat="1" x14ac:dyDescent="0.3"/>
    <row r="127" s="60" customFormat="1" x14ac:dyDescent="0.3"/>
    <row r="128" s="60" customFormat="1" x14ac:dyDescent="0.3"/>
    <row r="129" s="60" customFormat="1" x14ac:dyDescent="0.3"/>
    <row r="130" s="60" customFormat="1" x14ac:dyDescent="0.3"/>
    <row r="131" s="60" customFormat="1" x14ac:dyDescent="0.3"/>
    <row r="132" s="60" customFormat="1" x14ac:dyDescent="0.3"/>
    <row r="133" s="60" customFormat="1" x14ac:dyDescent="0.3"/>
    <row r="134" s="60" customFormat="1" x14ac:dyDescent="0.3"/>
    <row r="135" s="60" customFormat="1" x14ac:dyDescent="0.3"/>
    <row r="136" s="60" customFormat="1" x14ac:dyDescent="0.3"/>
    <row r="137" s="60" customFormat="1" x14ac:dyDescent="0.3"/>
    <row r="138" s="60" customFormat="1" x14ac:dyDescent="0.3"/>
    <row r="139" s="60" customFormat="1" x14ac:dyDescent="0.3"/>
    <row r="140" s="60" customFormat="1" x14ac:dyDescent="0.3"/>
    <row r="141" s="60" customFormat="1" x14ac:dyDescent="0.3"/>
    <row r="142" s="60" customFormat="1" x14ac:dyDescent="0.3"/>
    <row r="143" s="60" customFormat="1" x14ac:dyDescent="0.3"/>
    <row r="144" s="60" customFormat="1" x14ac:dyDescent="0.3"/>
    <row r="145" s="60" customFormat="1" x14ac:dyDescent="0.3"/>
    <row r="146" s="60" customFormat="1" x14ac:dyDescent="0.3"/>
    <row r="147" s="60" customFormat="1" x14ac:dyDescent="0.3"/>
    <row r="148" s="60" customFormat="1" x14ac:dyDescent="0.3"/>
    <row r="149" s="60" customFormat="1" x14ac:dyDescent="0.3"/>
    <row r="150" s="60" customFormat="1" x14ac:dyDescent="0.3"/>
    <row r="151" s="60" customFormat="1" x14ac:dyDescent="0.3"/>
    <row r="152" s="60" customFormat="1" x14ac:dyDescent="0.3"/>
    <row r="153" s="60" customFormat="1" x14ac:dyDescent="0.3"/>
    <row r="154" s="60" customFormat="1" x14ac:dyDescent="0.3"/>
    <row r="155" s="60" customFormat="1" x14ac:dyDescent="0.3"/>
    <row r="156" s="60" customFormat="1" x14ac:dyDescent="0.3"/>
    <row r="157" s="60" customFormat="1" x14ac:dyDescent="0.3"/>
    <row r="158" s="60" customFormat="1" x14ac:dyDescent="0.3"/>
    <row r="159" s="60" customFormat="1" x14ac:dyDescent="0.3"/>
    <row r="160" s="60" customFormat="1" x14ac:dyDescent="0.3"/>
    <row r="161" s="60" customFormat="1" x14ac:dyDescent="0.3"/>
    <row r="162" s="60" customFormat="1" x14ac:dyDescent="0.3"/>
    <row r="163" s="60" customFormat="1" x14ac:dyDescent="0.3"/>
    <row r="164" s="60" customFormat="1" x14ac:dyDescent="0.3"/>
    <row r="165" s="60" customFormat="1" x14ac:dyDescent="0.3"/>
    <row r="166" s="60" customFormat="1" x14ac:dyDescent="0.3"/>
    <row r="167" s="60" customFormat="1" x14ac:dyDescent="0.3"/>
    <row r="168" s="60" customFormat="1" x14ac:dyDescent="0.3"/>
    <row r="169" s="60" customFormat="1" x14ac:dyDescent="0.3"/>
    <row r="170" s="60" customFormat="1" x14ac:dyDescent="0.3"/>
    <row r="171" s="60" customFormat="1" x14ac:dyDescent="0.3"/>
    <row r="172" s="60" customFormat="1" x14ac:dyDescent="0.3"/>
    <row r="173" s="60" customFormat="1" x14ac:dyDescent="0.3"/>
    <row r="174" s="60" customFormat="1" x14ac:dyDescent="0.3"/>
    <row r="175" s="60" customFormat="1" x14ac:dyDescent="0.3"/>
    <row r="176" s="60" customFormat="1" x14ac:dyDescent="0.3"/>
    <row r="177" s="60" customFormat="1" x14ac:dyDescent="0.3"/>
    <row r="178" s="60" customFormat="1" x14ac:dyDescent="0.3"/>
    <row r="179" s="60" customFormat="1" x14ac:dyDescent="0.3"/>
    <row r="180" s="60" customFormat="1" x14ac:dyDescent="0.3"/>
    <row r="181" s="60" customFormat="1" x14ac:dyDescent="0.3"/>
    <row r="182" s="60" customFormat="1" x14ac:dyDescent="0.3"/>
    <row r="183" s="60" customFormat="1" x14ac:dyDescent="0.3"/>
    <row r="184" s="60" customFormat="1" x14ac:dyDescent="0.3"/>
    <row r="185" s="60" customFormat="1" x14ac:dyDescent="0.3"/>
    <row r="186" s="60" customFormat="1" x14ac:dyDescent="0.3"/>
    <row r="187" s="60" customFormat="1" x14ac:dyDescent="0.3"/>
    <row r="188" s="60" customFormat="1" x14ac:dyDescent="0.3"/>
    <row r="189" s="60" customFormat="1" x14ac:dyDescent="0.3"/>
    <row r="190" s="60" customFormat="1" x14ac:dyDescent="0.3"/>
    <row r="191" s="60" customFormat="1" x14ac:dyDescent="0.3"/>
    <row r="192" s="60" customFormat="1" x14ac:dyDescent="0.3"/>
    <row r="193" s="60" customFormat="1" x14ac:dyDescent="0.3"/>
    <row r="194" s="60" customFormat="1" x14ac:dyDescent="0.3"/>
    <row r="195" s="60" customFormat="1" x14ac:dyDescent="0.3"/>
    <row r="196" s="60" customFormat="1" x14ac:dyDescent="0.3"/>
    <row r="197" s="60" customFormat="1" x14ac:dyDescent="0.3"/>
    <row r="198" s="60" customFormat="1" x14ac:dyDescent="0.3"/>
    <row r="199" s="60" customFormat="1" x14ac:dyDescent="0.3"/>
    <row r="200" s="60" customFormat="1" x14ac:dyDescent="0.3"/>
    <row r="201" s="60" customFormat="1" x14ac:dyDescent="0.3"/>
    <row r="202" s="60" customFormat="1" x14ac:dyDescent="0.3"/>
    <row r="203" s="60" customFormat="1" x14ac:dyDescent="0.3"/>
    <row r="204" s="60" customFormat="1" x14ac:dyDescent="0.3"/>
    <row r="205" s="60" customFormat="1" x14ac:dyDescent="0.3"/>
    <row r="206" s="60" customFormat="1" x14ac:dyDescent="0.3"/>
    <row r="207" s="60" customFormat="1" x14ac:dyDescent="0.3"/>
    <row r="208" s="60" customFormat="1" x14ac:dyDescent="0.3"/>
    <row r="209" s="60" customFormat="1" x14ac:dyDescent="0.3"/>
    <row r="210" s="60" customFormat="1" x14ac:dyDescent="0.3"/>
    <row r="211" s="60" customFormat="1" x14ac:dyDescent="0.3"/>
    <row r="212" s="60" customFormat="1" x14ac:dyDescent="0.3"/>
    <row r="213" s="60" customFormat="1" x14ac:dyDescent="0.3"/>
    <row r="214" s="60" customFormat="1" x14ac:dyDescent="0.3"/>
    <row r="215" s="60" customFormat="1" x14ac:dyDescent="0.3"/>
    <row r="216" s="60" customFormat="1" x14ac:dyDescent="0.3"/>
    <row r="217" s="60" customFormat="1" x14ac:dyDescent="0.3"/>
    <row r="218" s="60" customFormat="1" x14ac:dyDescent="0.3"/>
    <row r="219" s="60" customFormat="1" x14ac:dyDescent="0.3"/>
    <row r="220" s="60" customFormat="1" x14ac:dyDescent="0.3"/>
    <row r="221" s="60" customFormat="1" x14ac:dyDescent="0.3"/>
    <row r="222" s="60" customFormat="1" x14ac:dyDescent="0.3"/>
    <row r="223" s="60" customFormat="1" x14ac:dyDescent="0.3"/>
    <row r="224" s="60" customFormat="1" x14ac:dyDescent="0.3"/>
    <row r="225" s="60" customFormat="1" x14ac:dyDescent="0.3"/>
    <row r="226" s="60" customFormat="1" x14ac:dyDescent="0.3"/>
    <row r="227" s="60" customFormat="1" x14ac:dyDescent="0.3"/>
    <row r="228" s="60" customFormat="1" x14ac:dyDescent="0.3"/>
    <row r="229" s="60" customFormat="1" x14ac:dyDescent="0.3"/>
    <row r="230" s="60" customFormat="1" x14ac:dyDescent="0.3"/>
    <row r="231" s="60" customFormat="1" x14ac:dyDescent="0.3"/>
    <row r="232" s="60" customFormat="1" x14ac:dyDescent="0.3"/>
    <row r="233" s="60" customFormat="1" x14ac:dyDescent="0.3"/>
    <row r="234" s="60" customFormat="1" x14ac:dyDescent="0.3"/>
    <row r="235" s="60" customFormat="1" x14ac:dyDescent="0.3"/>
    <row r="236" s="60" customFormat="1" x14ac:dyDescent="0.3"/>
    <row r="237" s="60" customFormat="1" x14ac:dyDescent="0.3"/>
    <row r="238" s="60" customFormat="1" x14ac:dyDescent="0.3"/>
    <row r="239" s="60" customFormat="1" x14ac:dyDescent="0.3"/>
    <row r="240" s="60" customFormat="1" x14ac:dyDescent="0.3"/>
    <row r="241" s="60" customFormat="1" x14ac:dyDescent="0.3"/>
    <row r="242" s="60" customFormat="1" x14ac:dyDescent="0.3"/>
    <row r="243" s="60" customFormat="1" x14ac:dyDescent="0.3"/>
    <row r="244" s="60" customFormat="1" x14ac:dyDescent="0.3"/>
    <row r="245" s="60" customFormat="1" x14ac:dyDescent="0.3"/>
    <row r="246" s="60" customFormat="1" x14ac:dyDescent="0.3"/>
    <row r="247" s="60" customFormat="1" x14ac:dyDescent="0.3"/>
    <row r="248" s="60" customFormat="1" x14ac:dyDescent="0.3"/>
    <row r="249" s="60" customFormat="1" x14ac:dyDescent="0.3"/>
    <row r="250" s="60" customFormat="1" x14ac:dyDescent="0.3"/>
    <row r="251" s="60" customFormat="1" x14ac:dyDescent="0.3"/>
    <row r="252" s="60" customFormat="1" x14ac:dyDescent="0.3"/>
    <row r="253" s="60" customFormat="1" x14ac:dyDescent="0.3"/>
    <row r="254" s="60" customFormat="1" x14ac:dyDescent="0.3"/>
    <row r="255" s="60" customFormat="1" x14ac:dyDescent="0.3"/>
    <row r="256" s="60" customFormat="1" x14ac:dyDescent="0.3"/>
    <row r="257" s="60" customFormat="1" x14ac:dyDescent="0.3"/>
    <row r="258" s="60" customFormat="1" x14ac:dyDescent="0.3"/>
    <row r="259" s="60" customFormat="1" x14ac:dyDescent="0.3"/>
    <row r="260" s="60" customFormat="1" x14ac:dyDescent="0.3"/>
    <row r="261" s="60" customFormat="1" x14ac:dyDescent="0.3"/>
    <row r="262" s="60" customFormat="1" x14ac:dyDescent="0.3"/>
    <row r="263" s="60" customFormat="1" x14ac:dyDescent="0.3"/>
    <row r="264" s="60" customFormat="1" x14ac:dyDescent="0.3"/>
    <row r="265" s="60" customFormat="1" x14ac:dyDescent="0.3"/>
    <row r="266" s="60" customFormat="1" x14ac:dyDescent="0.3"/>
    <row r="267" s="60" customFormat="1" x14ac:dyDescent="0.3"/>
    <row r="268" s="60" customFormat="1" x14ac:dyDescent="0.3"/>
    <row r="269" s="60" customFormat="1" x14ac:dyDescent="0.3"/>
    <row r="270" s="60" customFormat="1" x14ac:dyDescent="0.3"/>
    <row r="271" s="60" customFormat="1" x14ac:dyDescent="0.3"/>
    <row r="272" s="60" customFormat="1" x14ac:dyDescent="0.3"/>
    <row r="273" s="60" customFormat="1" x14ac:dyDescent="0.3"/>
    <row r="274" s="60" customFormat="1" x14ac:dyDescent="0.3"/>
    <row r="275" s="60" customFormat="1" x14ac:dyDescent="0.3"/>
    <row r="276" s="60" customFormat="1" x14ac:dyDescent="0.3"/>
    <row r="277" s="60" customFormat="1" x14ac:dyDescent="0.3"/>
    <row r="278" s="60" customFormat="1" x14ac:dyDescent="0.3"/>
    <row r="279" s="60" customFormat="1" x14ac:dyDescent="0.3"/>
    <row r="280" s="60" customFormat="1" x14ac:dyDescent="0.3"/>
    <row r="281" s="60" customFormat="1" x14ac:dyDescent="0.3"/>
    <row r="282" s="60" customFormat="1" x14ac:dyDescent="0.3"/>
    <row r="283" s="60" customFormat="1" x14ac:dyDescent="0.3"/>
    <row r="284" s="60" customFormat="1" x14ac:dyDescent="0.3"/>
    <row r="285" s="60" customFormat="1" x14ac:dyDescent="0.3"/>
    <row r="286" s="60" customFormat="1" x14ac:dyDescent="0.3"/>
    <row r="287" s="60" customFormat="1" x14ac:dyDescent="0.3"/>
    <row r="288" s="60" customFormat="1" x14ac:dyDescent="0.3"/>
    <row r="289" s="60" customFormat="1" x14ac:dyDescent="0.3"/>
    <row r="290" s="60" customFormat="1" x14ac:dyDescent="0.3"/>
    <row r="291" s="60" customFormat="1" x14ac:dyDescent="0.3"/>
    <row r="292" s="60" customFormat="1" x14ac:dyDescent="0.3"/>
    <row r="293" s="60" customFormat="1" x14ac:dyDescent="0.3"/>
    <row r="294" s="60" customFormat="1" x14ac:dyDescent="0.3"/>
    <row r="295" s="60" customFormat="1" x14ac:dyDescent="0.3"/>
    <row r="296" s="60" customFormat="1" x14ac:dyDescent="0.3"/>
    <row r="297" s="60" customFormat="1" x14ac:dyDescent="0.3"/>
    <row r="298" s="60" customFormat="1" x14ac:dyDescent="0.3"/>
    <row r="299" s="60" customFormat="1" x14ac:dyDescent="0.3"/>
    <row r="300" s="60" customFormat="1" x14ac:dyDescent="0.3"/>
    <row r="301" s="60" customFormat="1" x14ac:dyDescent="0.3"/>
    <row r="302" s="60" customFormat="1" x14ac:dyDescent="0.3"/>
    <row r="303" s="60" customFormat="1" x14ac:dyDescent="0.3"/>
    <row r="304" s="60" customFormat="1" x14ac:dyDescent="0.3"/>
    <row r="305" s="60" customFormat="1" x14ac:dyDescent="0.3"/>
    <row r="306" s="60" customFormat="1" x14ac:dyDescent="0.3"/>
    <row r="307" s="60" customFormat="1" x14ac:dyDescent="0.3"/>
    <row r="308" s="60" customFormat="1" x14ac:dyDescent="0.3"/>
    <row r="309" s="60" customFormat="1" x14ac:dyDescent="0.3"/>
    <row r="310" s="60" customFormat="1" x14ac:dyDescent="0.3"/>
    <row r="311" s="60" customFormat="1" x14ac:dyDescent="0.3"/>
    <row r="312" s="60" customFormat="1" x14ac:dyDescent="0.3"/>
    <row r="313" s="60" customFormat="1" x14ac:dyDescent="0.3"/>
    <row r="314" s="60" customFormat="1" x14ac:dyDescent="0.3"/>
    <row r="315" s="60" customFormat="1" x14ac:dyDescent="0.3"/>
    <row r="316" s="60" customFormat="1" x14ac:dyDescent="0.3"/>
    <row r="317" s="60" customFormat="1" x14ac:dyDescent="0.3"/>
    <row r="318" s="60" customFormat="1" x14ac:dyDescent="0.3"/>
    <row r="319" s="60" customFormat="1" x14ac:dyDescent="0.3"/>
    <row r="320" s="60" customFormat="1" x14ac:dyDescent="0.3"/>
    <row r="321" s="60" customFormat="1" x14ac:dyDescent="0.3"/>
    <row r="322" s="60" customFormat="1" x14ac:dyDescent="0.3"/>
    <row r="323" s="60" customFormat="1" x14ac:dyDescent="0.3"/>
    <row r="324" s="60" customFormat="1" x14ac:dyDescent="0.3"/>
    <row r="325" s="60" customFormat="1" x14ac:dyDescent="0.3"/>
    <row r="326" s="60" customFormat="1" x14ac:dyDescent="0.3"/>
    <row r="327" s="60" customFormat="1" x14ac:dyDescent="0.3"/>
    <row r="328" s="60" customFormat="1" x14ac:dyDescent="0.3"/>
    <row r="329" s="60" customFormat="1" x14ac:dyDescent="0.3"/>
    <row r="330" s="60" customFormat="1" x14ac:dyDescent="0.3"/>
    <row r="331" s="60" customFormat="1" x14ac:dyDescent="0.3"/>
    <row r="332" s="60" customFormat="1" x14ac:dyDescent="0.3"/>
    <row r="333" s="60" customFormat="1" x14ac:dyDescent="0.3"/>
    <row r="334" s="60" customFormat="1" x14ac:dyDescent="0.3"/>
    <row r="335" s="60" customFormat="1" x14ac:dyDescent="0.3"/>
    <row r="336" s="60" customFormat="1" x14ac:dyDescent="0.3"/>
    <row r="337" s="60" customFormat="1" x14ac:dyDescent="0.3"/>
    <row r="338" s="60" customFormat="1" x14ac:dyDescent="0.3"/>
    <row r="339" s="60" customFormat="1" x14ac:dyDescent="0.3"/>
    <row r="340" s="60" customFormat="1" x14ac:dyDescent="0.3"/>
    <row r="341" s="60" customFormat="1" x14ac:dyDescent="0.3"/>
    <row r="342" s="60" customFormat="1" x14ac:dyDescent="0.3"/>
    <row r="343" s="60" customFormat="1" x14ac:dyDescent="0.3"/>
    <row r="344" s="60" customFormat="1" x14ac:dyDescent="0.3"/>
    <row r="345" s="60" customFormat="1" x14ac:dyDescent="0.3"/>
    <row r="346" s="60" customFormat="1" x14ac:dyDescent="0.3"/>
    <row r="347" s="60" customFormat="1" x14ac:dyDescent="0.3"/>
    <row r="348" s="60" customFormat="1" x14ac:dyDescent="0.3"/>
    <row r="349" s="60" customFormat="1" x14ac:dyDescent="0.3"/>
    <row r="350" s="60" customFormat="1" x14ac:dyDescent="0.3"/>
    <row r="351" s="60" customFormat="1" x14ac:dyDescent="0.3"/>
    <row r="352" s="60" customFormat="1" x14ac:dyDescent="0.3"/>
    <row r="353" s="60" customFormat="1" x14ac:dyDescent="0.3"/>
    <row r="354" s="60" customFormat="1" x14ac:dyDescent="0.3"/>
    <row r="355" s="60" customFormat="1" x14ac:dyDescent="0.3"/>
    <row r="356" s="60" customFormat="1" x14ac:dyDescent="0.3"/>
    <row r="357" s="60" customFormat="1" x14ac:dyDescent="0.3"/>
    <row r="358" s="60" customFormat="1" x14ac:dyDescent="0.3"/>
    <row r="359" s="60" customFormat="1" x14ac:dyDescent="0.3"/>
    <row r="360" s="60" customFormat="1" x14ac:dyDescent="0.3"/>
    <row r="361" s="60" customFormat="1" x14ac:dyDescent="0.3"/>
    <row r="362" s="60" customFormat="1" x14ac:dyDescent="0.3"/>
    <row r="363" s="60" customFormat="1" x14ac:dyDescent="0.3"/>
    <row r="364" s="60" customFormat="1" x14ac:dyDescent="0.3"/>
    <row r="365" s="60" customFormat="1" x14ac:dyDescent="0.3"/>
    <row r="366" s="60" customFormat="1" x14ac:dyDescent="0.3"/>
    <row r="367" s="60" customFormat="1" x14ac:dyDescent="0.3"/>
    <row r="368" s="60" customFormat="1" x14ac:dyDescent="0.3"/>
    <row r="369" s="60" customFormat="1" x14ac:dyDescent="0.3"/>
    <row r="370" s="60" customFormat="1" x14ac:dyDescent="0.3"/>
    <row r="371" s="60" customFormat="1" x14ac:dyDescent="0.3"/>
    <row r="372" s="60" customFormat="1" x14ac:dyDescent="0.3"/>
    <row r="373" s="60" customFormat="1" x14ac:dyDescent="0.3"/>
    <row r="374" s="60" customFormat="1" x14ac:dyDescent="0.3"/>
    <row r="375" s="60" customFormat="1" x14ac:dyDescent="0.3"/>
    <row r="376" s="60" customFormat="1" x14ac:dyDescent="0.3"/>
    <row r="377" s="60" customFormat="1" x14ac:dyDescent="0.3"/>
    <row r="378" s="60" customFormat="1" x14ac:dyDescent="0.3"/>
    <row r="379" s="60" customFormat="1" x14ac:dyDescent="0.3"/>
    <row r="380" s="60" customFormat="1" x14ac:dyDescent="0.3"/>
    <row r="381" s="60" customFormat="1" x14ac:dyDescent="0.3"/>
    <row r="382" s="60" customFormat="1" x14ac:dyDescent="0.3"/>
    <row r="383" s="60" customFormat="1" x14ac:dyDescent="0.3"/>
    <row r="384" s="60" customFormat="1" x14ac:dyDescent="0.3"/>
    <row r="385" s="60" customFormat="1" x14ac:dyDescent="0.3"/>
    <row r="386" s="60" customFormat="1" x14ac:dyDescent="0.3"/>
    <row r="387" s="60" customFormat="1" x14ac:dyDescent="0.3"/>
    <row r="388" s="60" customFormat="1" x14ac:dyDescent="0.3"/>
    <row r="389" s="60" customFormat="1" x14ac:dyDescent="0.3"/>
    <row r="390" s="60" customFormat="1" x14ac:dyDescent="0.3"/>
    <row r="391" s="60" customFormat="1" x14ac:dyDescent="0.3"/>
    <row r="392" s="60" customFormat="1" x14ac:dyDescent="0.3"/>
    <row r="393" s="60" customFormat="1" x14ac:dyDescent="0.3"/>
    <row r="394" s="60" customFormat="1" x14ac:dyDescent="0.3"/>
    <row r="395" s="60" customFormat="1" x14ac:dyDescent="0.3"/>
    <row r="396" s="60" customFormat="1" x14ac:dyDescent="0.3"/>
    <row r="397" s="60" customFormat="1" x14ac:dyDescent="0.3"/>
    <row r="398" s="60" customFormat="1" x14ac:dyDescent="0.3"/>
    <row r="399" s="60" customFormat="1" x14ac:dyDescent="0.3"/>
    <row r="400" s="60" customFormat="1" x14ac:dyDescent="0.3"/>
    <row r="401" s="60" customFormat="1" x14ac:dyDescent="0.3"/>
    <row r="402" s="60" customFormat="1" x14ac:dyDescent="0.3"/>
    <row r="403" s="60" customFormat="1" x14ac:dyDescent="0.3"/>
    <row r="404" s="60" customFormat="1" x14ac:dyDescent="0.3"/>
    <row r="405" s="60" customFormat="1" x14ac:dyDescent="0.3"/>
    <row r="406" s="60" customFormat="1" x14ac:dyDescent="0.3"/>
    <row r="407" s="60" customFormat="1" x14ac:dyDescent="0.3"/>
    <row r="408" s="60" customFormat="1" x14ac:dyDescent="0.3"/>
    <row r="409" s="60" customFormat="1" x14ac:dyDescent="0.3"/>
    <row r="410" s="60" customFormat="1" x14ac:dyDescent="0.3"/>
    <row r="411" s="60" customFormat="1" x14ac:dyDescent="0.3"/>
    <row r="412" s="60" customFormat="1" x14ac:dyDescent="0.3"/>
    <row r="413" s="60" customFormat="1" x14ac:dyDescent="0.3"/>
    <row r="414" s="60" customFormat="1" x14ac:dyDescent="0.3"/>
    <row r="415" s="60" customFormat="1" x14ac:dyDescent="0.3"/>
    <row r="416" s="60" customFormat="1" x14ac:dyDescent="0.3"/>
    <row r="417" s="60" customFormat="1" x14ac:dyDescent="0.3"/>
    <row r="418" s="60" customFormat="1" x14ac:dyDescent="0.3"/>
    <row r="419" s="60" customFormat="1" x14ac:dyDescent="0.3"/>
    <row r="420" s="60" customFormat="1" x14ac:dyDescent="0.3"/>
    <row r="421" s="60" customFormat="1" x14ac:dyDescent="0.3"/>
    <row r="422" s="60" customFormat="1" x14ac:dyDescent="0.3"/>
    <row r="423" s="60" customFormat="1" x14ac:dyDescent="0.3"/>
    <row r="424" s="60" customFormat="1" x14ac:dyDescent="0.3"/>
    <row r="425" s="60" customFormat="1" x14ac:dyDescent="0.3"/>
    <row r="426" s="60" customFormat="1" x14ac:dyDescent="0.3"/>
    <row r="427" s="60" customFormat="1" x14ac:dyDescent="0.3"/>
    <row r="428" s="60" customFormat="1" x14ac:dyDescent="0.3"/>
    <row r="429" s="60" customFormat="1" x14ac:dyDescent="0.3"/>
    <row r="430" s="60" customFormat="1" x14ac:dyDescent="0.3"/>
    <row r="431" s="60" customFormat="1" x14ac:dyDescent="0.3"/>
    <row r="432" s="60" customFormat="1" x14ac:dyDescent="0.3"/>
    <row r="433" s="60" customFormat="1" x14ac:dyDescent="0.3"/>
    <row r="434" s="60" customFormat="1" x14ac:dyDescent="0.3"/>
    <row r="435" s="60" customFormat="1" x14ac:dyDescent="0.3"/>
    <row r="436" s="60" customFormat="1" x14ac:dyDescent="0.3"/>
    <row r="437" s="60" customFormat="1" x14ac:dyDescent="0.3"/>
    <row r="438" s="60" customFormat="1" x14ac:dyDescent="0.3"/>
    <row r="439" s="60" customFormat="1" x14ac:dyDescent="0.3"/>
    <row r="440" s="60" customFormat="1" x14ac:dyDescent="0.3"/>
    <row r="441" s="60" customFormat="1" x14ac:dyDescent="0.3"/>
    <row r="442" s="60" customFormat="1" x14ac:dyDescent="0.3"/>
    <row r="443" s="60" customFormat="1" x14ac:dyDescent="0.3"/>
    <row r="444" s="60" customFormat="1" x14ac:dyDescent="0.3"/>
    <row r="445" s="60" customFormat="1" x14ac:dyDescent="0.3"/>
    <row r="446" s="60" customFormat="1" x14ac:dyDescent="0.3"/>
    <row r="447" s="60" customFormat="1" x14ac:dyDescent="0.3"/>
    <row r="448" s="60" customFormat="1" x14ac:dyDescent="0.3"/>
    <row r="449" s="60" customFormat="1" x14ac:dyDescent="0.3"/>
    <row r="450" s="60" customFormat="1" x14ac:dyDescent="0.3"/>
    <row r="451" s="60" customFormat="1" x14ac:dyDescent="0.3"/>
    <row r="452" s="60" customFormat="1" x14ac:dyDescent="0.3"/>
    <row r="453" s="60" customFormat="1" x14ac:dyDescent="0.3"/>
    <row r="454" s="60" customFormat="1" x14ac:dyDescent="0.3"/>
    <row r="455" s="60" customFormat="1" x14ac:dyDescent="0.3"/>
    <row r="456" s="60" customFormat="1" x14ac:dyDescent="0.3"/>
    <row r="457" s="60" customFormat="1" x14ac:dyDescent="0.3"/>
    <row r="458" s="60" customFormat="1" x14ac:dyDescent="0.3"/>
    <row r="459" s="60" customFormat="1" x14ac:dyDescent="0.3"/>
    <row r="460" s="60" customFormat="1" x14ac:dyDescent="0.3"/>
    <row r="461" s="60" customFormat="1" x14ac:dyDescent="0.3"/>
    <row r="462" s="60" customFormat="1" x14ac:dyDescent="0.3"/>
    <row r="463" s="60" customFormat="1" x14ac:dyDescent="0.3"/>
    <row r="464" s="60" customFormat="1" x14ac:dyDescent="0.3"/>
    <row r="465" s="60" customFormat="1" x14ac:dyDescent="0.3"/>
    <row r="466" s="60" customFormat="1" x14ac:dyDescent="0.3"/>
    <row r="467" s="60" customFormat="1" x14ac:dyDescent="0.3"/>
    <row r="468" s="60" customFormat="1" x14ac:dyDescent="0.3"/>
    <row r="469" s="60" customFormat="1" x14ac:dyDescent="0.3"/>
    <row r="470" s="60" customFormat="1" x14ac:dyDescent="0.3"/>
    <row r="471" s="60" customFormat="1" x14ac:dyDescent="0.3"/>
    <row r="472" s="60" customFormat="1" x14ac:dyDescent="0.3"/>
    <row r="473" s="60" customFormat="1" x14ac:dyDescent="0.3"/>
    <row r="474" s="60" customFormat="1" x14ac:dyDescent="0.3"/>
    <row r="475" s="60" customFormat="1" x14ac:dyDescent="0.3"/>
    <row r="476" s="60" customFormat="1" x14ac:dyDescent="0.3"/>
    <row r="477" s="60" customFormat="1" x14ac:dyDescent="0.3"/>
    <row r="478" s="60" customFormat="1" x14ac:dyDescent="0.3"/>
    <row r="479" s="60" customFormat="1" x14ac:dyDescent="0.3"/>
    <row r="480" s="60" customFormat="1" x14ac:dyDescent="0.3"/>
    <row r="481" s="60" customFormat="1" x14ac:dyDescent="0.3"/>
    <row r="482" s="60" customFormat="1" x14ac:dyDescent="0.3"/>
    <row r="483" s="60" customFormat="1" x14ac:dyDescent="0.3"/>
    <row r="484" s="60" customFormat="1" x14ac:dyDescent="0.3"/>
    <row r="485" s="60" customFormat="1" x14ac:dyDescent="0.3"/>
    <row r="486" s="60" customFormat="1" x14ac:dyDescent="0.3"/>
    <row r="487" s="60" customFormat="1" x14ac:dyDescent="0.3"/>
    <row r="488" s="60" customFormat="1" x14ac:dyDescent="0.3"/>
    <row r="489" s="60" customFormat="1" x14ac:dyDescent="0.3"/>
    <row r="490" s="60" customFormat="1" x14ac:dyDescent="0.3"/>
    <row r="491" s="60" customFormat="1" x14ac:dyDescent="0.3"/>
    <row r="492" s="60" customFormat="1" x14ac:dyDescent="0.3"/>
    <row r="493" s="60" customFormat="1" x14ac:dyDescent="0.3"/>
    <row r="494" s="60" customFormat="1" x14ac:dyDescent="0.3"/>
    <row r="495" s="60" customFormat="1" x14ac:dyDescent="0.3"/>
    <row r="496" s="60" customFormat="1" x14ac:dyDescent="0.3"/>
    <row r="497" s="60" customFormat="1" x14ac:dyDescent="0.3"/>
    <row r="498" s="60" customFormat="1" x14ac:dyDescent="0.3"/>
    <row r="499" s="60" customFormat="1" x14ac:dyDescent="0.3"/>
    <row r="500" s="60" customFormat="1" x14ac:dyDescent="0.3"/>
    <row r="501" s="60" customFormat="1" x14ac:dyDescent="0.3"/>
    <row r="502" s="60" customFormat="1" x14ac:dyDescent="0.3"/>
    <row r="503" s="60" customFormat="1" x14ac:dyDescent="0.3"/>
    <row r="504" s="60" customFormat="1" x14ac:dyDescent="0.3"/>
    <row r="505" s="60" customFormat="1" x14ac:dyDescent="0.3"/>
    <row r="506" s="60" customFormat="1" x14ac:dyDescent="0.3"/>
    <row r="507" s="60" customFormat="1" x14ac:dyDescent="0.3"/>
    <row r="508" s="60" customFormat="1" x14ac:dyDescent="0.3"/>
    <row r="509" s="60" customFormat="1" x14ac:dyDescent="0.3"/>
    <row r="510" s="60" customFormat="1" x14ac:dyDescent="0.3"/>
    <row r="511" s="60" customFormat="1" x14ac:dyDescent="0.3"/>
    <row r="512" s="60" customFormat="1" x14ac:dyDescent="0.3"/>
    <row r="513" s="60" customFormat="1" x14ac:dyDescent="0.3"/>
    <row r="514" s="60" customFormat="1" x14ac:dyDescent="0.3"/>
    <row r="515" s="60" customFormat="1" x14ac:dyDescent="0.3"/>
    <row r="516" s="60" customFormat="1" x14ac:dyDescent="0.3"/>
    <row r="517" s="60" customFormat="1" x14ac:dyDescent="0.3"/>
    <row r="518" s="60" customFormat="1" x14ac:dyDescent="0.3"/>
    <row r="519" s="60" customFormat="1" x14ac:dyDescent="0.3"/>
    <row r="520" s="60" customFormat="1" x14ac:dyDescent="0.3"/>
    <row r="521" s="60" customFormat="1" x14ac:dyDescent="0.3"/>
    <row r="522" s="60" customFormat="1" x14ac:dyDescent="0.3"/>
    <row r="523" s="60" customFormat="1" x14ac:dyDescent="0.3"/>
    <row r="524" s="60" customFormat="1" x14ac:dyDescent="0.3"/>
    <row r="525" s="60" customFormat="1" x14ac:dyDescent="0.3"/>
    <row r="526" s="60" customFormat="1" x14ac:dyDescent="0.3"/>
    <row r="527" s="60" customFormat="1" x14ac:dyDescent="0.3"/>
    <row r="528" s="60" customFormat="1" x14ac:dyDescent="0.3"/>
    <row r="529" s="60" customFormat="1" x14ac:dyDescent="0.3"/>
    <row r="530" s="60" customFormat="1" x14ac:dyDescent="0.3"/>
    <row r="531" s="60" customFormat="1" x14ac:dyDescent="0.3"/>
    <row r="532" s="60" customFormat="1" x14ac:dyDescent="0.3"/>
    <row r="533" s="60" customFormat="1" x14ac:dyDescent="0.3"/>
    <row r="534" s="60" customFormat="1" x14ac:dyDescent="0.3"/>
    <row r="535" s="60" customFormat="1" x14ac:dyDescent="0.3"/>
    <row r="536" s="60" customFormat="1" x14ac:dyDescent="0.3"/>
    <row r="537" s="60" customFormat="1" x14ac:dyDescent="0.3"/>
    <row r="538" s="60" customFormat="1" x14ac:dyDescent="0.3"/>
    <row r="539" s="60" customFormat="1" x14ac:dyDescent="0.3"/>
    <row r="540" s="60" customFormat="1" x14ac:dyDescent="0.3"/>
    <row r="541" s="60" customFormat="1" x14ac:dyDescent="0.3"/>
    <row r="542" s="60" customFormat="1" x14ac:dyDescent="0.3"/>
    <row r="543" s="60" customFormat="1" x14ac:dyDescent="0.3"/>
    <row r="544" s="60" customFormat="1" x14ac:dyDescent="0.3"/>
    <row r="545" s="60" customFormat="1" x14ac:dyDescent="0.3"/>
    <row r="546" s="60" customFormat="1" x14ac:dyDescent="0.3"/>
    <row r="547" s="60" customFormat="1" x14ac:dyDescent="0.3"/>
    <row r="548" s="60" customFormat="1" x14ac:dyDescent="0.3"/>
    <row r="549" s="60" customFormat="1" x14ac:dyDescent="0.3"/>
    <row r="550" s="60" customFormat="1" x14ac:dyDescent="0.3"/>
    <row r="551" s="60" customFormat="1" x14ac:dyDescent="0.3"/>
    <row r="552" s="60" customFormat="1" x14ac:dyDescent="0.3"/>
    <row r="553" s="60" customFormat="1" x14ac:dyDescent="0.3"/>
    <row r="554" s="60" customFormat="1" x14ac:dyDescent="0.3"/>
    <row r="555" s="60" customFormat="1" x14ac:dyDescent="0.3"/>
    <row r="556" s="60" customFormat="1" x14ac:dyDescent="0.3"/>
    <row r="557" s="60" customFormat="1" x14ac:dyDescent="0.3"/>
    <row r="558" s="60" customFormat="1" x14ac:dyDescent="0.3"/>
    <row r="559" s="60" customFormat="1" x14ac:dyDescent="0.3"/>
    <row r="560" s="60" customFormat="1" x14ac:dyDescent="0.3"/>
    <row r="561" s="60" customFormat="1" x14ac:dyDescent="0.3"/>
    <row r="562" s="60" customFormat="1" x14ac:dyDescent="0.3"/>
    <row r="563" s="60" customFormat="1" x14ac:dyDescent="0.3"/>
    <row r="564" s="60" customFormat="1" x14ac:dyDescent="0.3"/>
    <row r="565" s="60" customFormat="1" x14ac:dyDescent="0.3"/>
    <row r="566" s="60" customFormat="1" x14ac:dyDescent="0.3"/>
    <row r="567" s="60" customFormat="1" x14ac:dyDescent="0.3"/>
    <row r="568" s="60" customFormat="1" x14ac:dyDescent="0.3"/>
    <row r="569" s="60" customFormat="1" x14ac:dyDescent="0.3"/>
    <row r="570" s="60" customFormat="1" x14ac:dyDescent="0.3"/>
    <row r="571" s="60" customFormat="1" x14ac:dyDescent="0.3"/>
    <row r="572" s="60" customFormat="1" x14ac:dyDescent="0.3"/>
    <row r="573" s="60" customFormat="1" x14ac:dyDescent="0.3"/>
    <row r="574" s="60" customFormat="1" x14ac:dyDescent="0.3"/>
    <row r="575" s="60" customFormat="1" x14ac:dyDescent="0.3"/>
    <row r="576" s="60" customFormat="1" x14ac:dyDescent="0.3"/>
    <row r="577" s="60" customFormat="1" x14ac:dyDescent="0.3"/>
    <row r="578" s="60" customFormat="1" x14ac:dyDescent="0.3"/>
    <row r="579" s="60" customFormat="1" x14ac:dyDescent="0.3"/>
    <row r="580" s="60" customFormat="1" x14ac:dyDescent="0.3"/>
    <row r="581" s="60" customFormat="1" x14ac:dyDescent="0.3"/>
    <row r="582" s="60" customFormat="1" x14ac:dyDescent="0.3"/>
    <row r="583" s="60" customFormat="1" x14ac:dyDescent="0.3"/>
    <row r="584" s="60" customFormat="1" x14ac:dyDescent="0.3"/>
    <row r="585" s="60" customFormat="1" x14ac:dyDescent="0.3"/>
    <row r="586" s="60" customFormat="1" x14ac:dyDescent="0.3"/>
    <row r="587" s="60" customFormat="1" x14ac:dyDescent="0.3"/>
    <row r="588" s="60" customFormat="1" x14ac:dyDescent="0.3"/>
    <row r="589" s="60" customFormat="1" x14ac:dyDescent="0.3"/>
    <row r="590" s="60" customFormat="1" x14ac:dyDescent="0.3"/>
    <row r="591" s="60" customFormat="1" x14ac:dyDescent="0.3"/>
    <row r="592" s="60" customFormat="1" x14ac:dyDescent="0.3"/>
    <row r="593" s="60" customFormat="1" x14ac:dyDescent="0.3"/>
    <row r="594" s="60" customFormat="1" x14ac:dyDescent="0.3"/>
    <row r="595" s="60" customFormat="1" x14ac:dyDescent="0.3"/>
    <row r="596" s="60" customFormat="1" x14ac:dyDescent="0.3"/>
    <row r="597" s="60" customFormat="1" x14ac:dyDescent="0.3"/>
    <row r="598" s="60" customFormat="1" x14ac:dyDescent="0.3"/>
    <row r="599" s="60" customFormat="1" x14ac:dyDescent="0.3"/>
    <row r="600" s="60" customFormat="1" x14ac:dyDescent="0.3"/>
    <row r="601" s="60" customFormat="1" x14ac:dyDescent="0.3"/>
    <row r="602" s="60" customFormat="1" x14ac:dyDescent="0.3"/>
    <row r="603" s="60" customFormat="1" x14ac:dyDescent="0.3"/>
    <row r="604" s="60" customFormat="1" x14ac:dyDescent="0.3"/>
    <row r="605" s="60" customFormat="1" x14ac:dyDescent="0.3"/>
    <row r="606" s="60" customFormat="1" x14ac:dyDescent="0.3"/>
  </sheetData>
  <sheetProtection algorithmName="SHA-512" hashValue="R0Kua8VMHzHNLoGlP6MG4BbR9Wtxfe7GsvdQqoFl3jkD3KswIhdULMbcjXM1tY1lLAAUZEkCIKRea4ZZfp2x0g==" saltValue="oawUFqbyJMJNHql0VpTGhQ==" spinCount="100000" sheet="1" objects="1" scenarios="1" selectLockedCells="1"/>
  <mergeCells count="9">
    <mergeCell ref="A1:I1"/>
    <mergeCell ref="A3:E3"/>
    <mergeCell ref="A60:I60"/>
    <mergeCell ref="A58:I58"/>
    <mergeCell ref="A59:I59"/>
    <mergeCell ref="A2:D2"/>
    <mergeCell ref="A4:B4"/>
    <mergeCell ref="F3:I3"/>
    <mergeCell ref="F4:G4"/>
  </mergeCells>
  <pageMargins left="0.2" right="0.2" top="0.75" bottom="0.75" header="0.3" footer="0.3"/>
  <pageSetup scale="81" fitToHeight="0" orientation="landscape" r:id="rId1"/>
  <headerFooter>
    <oddHeader>&amp;C&amp;"-,Bold"&amp;12FSA BMP Life-Cycle Tool</oddHeader>
  </headerFooter>
  <rowBreaks count="1" manualBreakCount="1">
    <brk id="30" max="8" man="1"/>
  </rowBreaks>
  <colBreaks count="2" manualBreakCount="2">
    <brk id="5" max="1048575" man="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C320D-0A72-446A-AAC2-BFC6053A8BB4}">
  <sheetPr>
    <tabColor theme="0"/>
  </sheetPr>
  <dimension ref="A1:AD34"/>
  <sheetViews>
    <sheetView zoomScale="90" zoomScaleNormal="90" workbookViewId="0">
      <pane ySplit="4" topLeftCell="A5" activePane="bottomLeft" state="frozen"/>
      <selection pane="bottomLeft"/>
    </sheetView>
  </sheetViews>
  <sheetFormatPr defaultRowHeight="15" customHeight="1" x14ac:dyDescent="0.3"/>
  <cols>
    <col min="1" max="1" width="44.5546875" style="281" customWidth="1"/>
    <col min="2" max="2" width="25" style="310" customWidth="1"/>
    <col min="3" max="3" width="27.33203125" style="310" customWidth="1"/>
    <col min="4" max="4" width="12.5546875" style="281" customWidth="1"/>
    <col min="5" max="5" width="10.33203125" style="281" customWidth="1"/>
    <col min="6" max="6" width="6.6640625" style="281" bestFit="1" customWidth="1"/>
    <col min="7" max="7" width="6.5546875" style="281" bestFit="1" customWidth="1"/>
    <col min="8" max="8" width="10.33203125" style="281" customWidth="1"/>
    <col min="9" max="9" width="10.109375" style="281" customWidth="1"/>
    <col min="10" max="10" width="8.88671875" style="281"/>
    <col min="11" max="12" width="10.109375" style="281" customWidth="1"/>
    <col min="13" max="13" width="8.88671875" style="281"/>
    <col min="14" max="14" width="10.44140625" style="281" customWidth="1"/>
    <col min="15" max="15" width="8.88671875" style="281"/>
    <col min="16" max="16" width="11.33203125" style="281" customWidth="1"/>
    <col min="17" max="17" width="8.88671875" style="281"/>
    <col min="18" max="18" width="10.88671875" style="281" customWidth="1"/>
    <col min="19" max="19" width="8.88671875" style="281"/>
    <col min="20" max="20" width="10.88671875" style="281" customWidth="1"/>
    <col min="21" max="22" width="8.88671875" style="281"/>
    <col min="23" max="23" width="11.33203125" style="281" customWidth="1"/>
    <col min="24" max="24" width="11.6640625" style="281" customWidth="1"/>
    <col min="25" max="25" width="11.44140625" style="281" customWidth="1"/>
    <col min="26" max="26" width="8.88671875" style="281"/>
    <col min="27" max="27" width="11.33203125" style="281" customWidth="1"/>
    <col min="28" max="29" width="8.88671875" style="281"/>
    <col min="30" max="30" width="11.109375" style="281" customWidth="1"/>
    <col min="31" max="16384" width="8.88671875" style="281"/>
  </cols>
  <sheetData>
    <row r="1" spans="1:30" ht="15" customHeight="1" x14ac:dyDescent="0.35">
      <c r="A1" s="280"/>
      <c r="B1" s="487" t="s">
        <v>316</v>
      </c>
      <c r="C1" s="487"/>
      <c r="D1" s="487"/>
      <c r="E1" s="487"/>
      <c r="F1" s="487"/>
      <c r="G1" s="487"/>
      <c r="H1" s="487"/>
      <c r="I1" s="487"/>
      <c r="J1" s="487"/>
      <c r="K1" s="280"/>
      <c r="L1" s="280"/>
      <c r="M1" s="280"/>
      <c r="N1" s="280"/>
      <c r="O1" s="280"/>
      <c r="P1" s="280"/>
      <c r="Q1" s="280"/>
      <c r="R1" s="280"/>
      <c r="S1" s="280"/>
      <c r="T1" s="280"/>
      <c r="U1" s="280"/>
      <c r="V1" s="280"/>
      <c r="W1" s="280"/>
      <c r="X1" s="280"/>
      <c r="Y1" s="280"/>
      <c r="Z1" s="280"/>
      <c r="AA1" s="280"/>
      <c r="AB1" s="280"/>
      <c r="AC1" s="280"/>
      <c r="AD1" s="280"/>
    </row>
    <row r="2" spans="1:30" ht="15" customHeight="1" thickBot="1" x14ac:dyDescent="0.35">
      <c r="A2" s="494" t="s">
        <v>305</v>
      </c>
      <c r="B2" s="494"/>
      <c r="C2" s="494"/>
      <c r="D2" s="494"/>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row>
    <row r="3" spans="1:30" thickBot="1" x14ac:dyDescent="0.35">
      <c r="A3" s="282"/>
      <c r="B3" s="283"/>
      <c r="C3" s="284"/>
      <c r="D3" s="500" t="s">
        <v>218</v>
      </c>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2"/>
    </row>
    <row r="4" spans="1:30" ht="57.6" x14ac:dyDescent="0.3">
      <c r="A4" s="285" t="s">
        <v>199</v>
      </c>
      <c r="B4" s="286" t="s">
        <v>308</v>
      </c>
      <c r="C4" s="287" t="s">
        <v>309</v>
      </c>
      <c r="D4" s="288" t="s">
        <v>315</v>
      </c>
      <c r="E4" s="289" t="s">
        <v>219</v>
      </c>
      <c r="F4" s="289" t="s">
        <v>220</v>
      </c>
      <c r="G4" s="289" t="s">
        <v>314</v>
      </c>
      <c r="H4" s="289" t="s">
        <v>221</v>
      </c>
      <c r="I4" s="289" t="s">
        <v>222</v>
      </c>
      <c r="J4" s="289" t="s">
        <v>223</v>
      </c>
      <c r="K4" s="289" t="s">
        <v>224</v>
      </c>
      <c r="L4" s="289" t="s">
        <v>225</v>
      </c>
      <c r="M4" s="289" t="s">
        <v>226</v>
      </c>
      <c r="N4" s="289" t="s">
        <v>227</v>
      </c>
      <c r="O4" s="289" t="s">
        <v>228</v>
      </c>
      <c r="P4" s="289" t="s">
        <v>229</v>
      </c>
      <c r="Q4" s="289" t="s">
        <v>230</v>
      </c>
      <c r="R4" s="289" t="s">
        <v>231</v>
      </c>
      <c r="S4" s="289" t="s">
        <v>232</v>
      </c>
      <c r="T4" s="289" t="s">
        <v>211</v>
      </c>
      <c r="U4" s="289" t="s">
        <v>233</v>
      </c>
      <c r="V4" s="289" t="s">
        <v>234</v>
      </c>
      <c r="W4" s="289" t="s">
        <v>235</v>
      </c>
      <c r="X4" s="289" t="s">
        <v>236</v>
      </c>
      <c r="Y4" s="289" t="s">
        <v>237</v>
      </c>
      <c r="Z4" s="289" t="s">
        <v>238</v>
      </c>
      <c r="AA4" s="289" t="s">
        <v>239</v>
      </c>
      <c r="AB4" s="289" t="s">
        <v>240</v>
      </c>
      <c r="AC4" s="289" t="s">
        <v>313</v>
      </c>
      <c r="AD4" s="290" t="s">
        <v>241</v>
      </c>
    </row>
    <row r="5" spans="1:30" ht="31.2" x14ac:dyDescent="0.3">
      <c r="A5" s="291" t="s">
        <v>242</v>
      </c>
      <c r="B5" s="292" t="s">
        <v>243</v>
      </c>
      <c r="C5" s="293" t="s">
        <v>244</v>
      </c>
      <c r="D5" s="294"/>
      <c r="E5" s="295"/>
      <c r="F5" s="295" t="s">
        <v>245</v>
      </c>
      <c r="G5" s="295"/>
      <c r="H5" s="295"/>
      <c r="I5" s="295"/>
      <c r="J5" s="295"/>
      <c r="K5" s="295"/>
      <c r="L5" s="295"/>
      <c r="M5" s="295" t="s">
        <v>245</v>
      </c>
      <c r="N5" s="295"/>
      <c r="O5" s="295"/>
      <c r="P5" s="295"/>
      <c r="Q5" s="295"/>
      <c r="R5" s="295"/>
      <c r="S5" s="295"/>
      <c r="T5" s="295"/>
      <c r="U5" s="295"/>
      <c r="V5" s="295"/>
      <c r="W5" s="295"/>
      <c r="X5" s="295"/>
      <c r="Y5" s="295"/>
      <c r="Z5" s="295" t="s">
        <v>245</v>
      </c>
      <c r="AA5" s="295"/>
      <c r="AB5" s="295"/>
      <c r="AC5" s="295"/>
      <c r="AD5" s="296"/>
    </row>
    <row r="6" spans="1:30" ht="15.6" x14ac:dyDescent="0.3">
      <c r="A6" s="291" t="s">
        <v>205</v>
      </c>
      <c r="B6" s="292" t="s">
        <v>246</v>
      </c>
      <c r="C6" s="293" t="s">
        <v>247</v>
      </c>
      <c r="D6" s="297"/>
      <c r="E6" s="298"/>
      <c r="F6" s="298"/>
      <c r="G6" s="298"/>
      <c r="H6" s="298"/>
      <c r="I6" s="298"/>
      <c r="J6" s="298"/>
      <c r="K6" s="298"/>
      <c r="L6" s="298"/>
      <c r="M6" s="298"/>
      <c r="N6" s="298"/>
      <c r="O6" s="298" t="s">
        <v>245</v>
      </c>
      <c r="P6" s="298" t="s">
        <v>245</v>
      </c>
      <c r="Q6" s="298"/>
      <c r="R6" s="298"/>
      <c r="S6" s="298"/>
      <c r="T6" s="298"/>
      <c r="U6" s="298"/>
      <c r="V6" s="298" t="s">
        <v>245</v>
      </c>
      <c r="W6" s="298"/>
      <c r="X6" s="298"/>
      <c r="Y6" s="298"/>
      <c r="Z6" s="298"/>
      <c r="AA6" s="298" t="s">
        <v>245</v>
      </c>
      <c r="AB6" s="298" t="s">
        <v>245</v>
      </c>
      <c r="AC6" s="298"/>
      <c r="AD6" s="299" t="s">
        <v>245</v>
      </c>
    </row>
    <row r="7" spans="1:30" ht="15.6" x14ac:dyDescent="0.3">
      <c r="A7" s="300" t="s">
        <v>209</v>
      </c>
      <c r="B7" s="292" t="s">
        <v>248</v>
      </c>
      <c r="C7" s="293" t="s">
        <v>247</v>
      </c>
      <c r="D7" s="297"/>
      <c r="E7" s="298" t="s">
        <v>245</v>
      </c>
      <c r="F7" s="298"/>
      <c r="G7" s="298"/>
      <c r="H7" s="298"/>
      <c r="I7" s="298"/>
      <c r="J7" s="298"/>
      <c r="K7" s="298"/>
      <c r="L7" s="298"/>
      <c r="M7" s="298"/>
      <c r="N7" s="298"/>
      <c r="O7" s="298" t="s">
        <v>245</v>
      </c>
      <c r="P7" s="298" t="s">
        <v>245</v>
      </c>
      <c r="Q7" s="298" t="s">
        <v>245</v>
      </c>
      <c r="R7" s="298"/>
      <c r="S7" s="298"/>
      <c r="T7" s="298"/>
      <c r="U7" s="298"/>
      <c r="V7" s="298" t="s">
        <v>245</v>
      </c>
      <c r="W7" s="298" t="s">
        <v>245</v>
      </c>
      <c r="X7" s="298"/>
      <c r="Y7" s="298"/>
      <c r="Z7" s="298"/>
      <c r="AA7" s="298"/>
      <c r="AB7" s="298" t="s">
        <v>245</v>
      </c>
      <c r="AC7" s="298"/>
      <c r="AD7" s="299" t="s">
        <v>245</v>
      </c>
    </row>
    <row r="8" spans="1:30" ht="15.6" x14ac:dyDescent="0.3">
      <c r="A8" s="300" t="s">
        <v>249</v>
      </c>
      <c r="B8" s="292" t="s">
        <v>250</v>
      </c>
      <c r="C8" s="293" t="s">
        <v>251</v>
      </c>
      <c r="D8" s="297"/>
      <c r="E8" s="298" t="s">
        <v>245</v>
      </c>
      <c r="F8" s="298" t="s">
        <v>245</v>
      </c>
      <c r="G8" s="298"/>
      <c r="H8" s="298"/>
      <c r="I8" s="298"/>
      <c r="J8" s="298"/>
      <c r="K8" s="298"/>
      <c r="L8" s="298" t="s">
        <v>245</v>
      </c>
      <c r="M8" s="298" t="s">
        <v>245</v>
      </c>
      <c r="N8" s="298"/>
      <c r="O8" s="298"/>
      <c r="P8" s="298"/>
      <c r="Q8" s="298"/>
      <c r="R8" s="298"/>
      <c r="S8" s="298"/>
      <c r="T8" s="298"/>
      <c r="U8" s="298"/>
      <c r="V8" s="298"/>
      <c r="W8" s="298" t="s">
        <v>245</v>
      </c>
      <c r="X8" s="298"/>
      <c r="Y8" s="298"/>
      <c r="Z8" s="298" t="s">
        <v>245</v>
      </c>
      <c r="AA8" s="298" t="s">
        <v>245</v>
      </c>
      <c r="AB8" s="298"/>
      <c r="AC8" s="298"/>
      <c r="AD8" s="299"/>
    </row>
    <row r="9" spans="1:30" ht="15.6" x14ac:dyDescent="0.3">
      <c r="A9" s="300" t="s">
        <v>210</v>
      </c>
      <c r="B9" s="292" t="s">
        <v>252</v>
      </c>
      <c r="C9" s="293" t="s">
        <v>247</v>
      </c>
      <c r="D9" s="297"/>
      <c r="E9" s="298"/>
      <c r="F9" s="298"/>
      <c r="G9" s="298"/>
      <c r="H9" s="298"/>
      <c r="I9" s="298"/>
      <c r="J9" s="298"/>
      <c r="K9" s="298"/>
      <c r="L9" s="298"/>
      <c r="M9" s="298"/>
      <c r="N9" s="298"/>
      <c r="O9" s="298"/>
      <c r="P9" s="298"/>
      <c r="Q9" s="298"/>
      <c r="R9" s="298"/>
      <c r="S9" s="298"/>
      <c r="T9" s="298" t="s">
        <v>245</v>
      </c>
      <c r="U9" s="298"/>
      <c r="V9" s="298"/>
      <c r="W9" s="298"/>
      <c r="X9" s="298"/>
      <c r="Y9" s="298"/>
      <c r="Z9" s="298"/>
      <c r="AA9" s="298"/>
      <c r="AB9" s="298"/>
      <c r="AC9" s="298"/>
      <c r="AD9" s="299"/>
    </row>
    <row r="10" spans="1:30" ht="15.6" x14ac:dyDescent="0.3">
      <c r="A10" s="300" t="s">
        <v>253</v>
      </c>
      <c r="B10" s="292" t="s">
        <v>250</v>
      </c>
      <c r="C10" s="293" t="s">
        <v>250</v>
      </c>
      <c r="D10" s="297"/>
      <c r="E10" s="298"/>
      <c r="F10" s="298"/>
      <c r="G10" s="298"/>
      <c r="H10" s="298"/>
      <c r="I10" s="298"/>
      <c r="J10" s="298"/>
      <c r="K10" s="298"/>
      <c r="L10" s="298" t="s">
        <v>245</v>
      </c>
      <c r="M10" s="298"/>
      <c r="N10" s="298"/>
      <c r="O10" s="298"/>
      <c r="P10" s="298"/>
      <c r="Q10" s="298"/>
      <c r="R10" s="298"/>
      <c r="S10" s="298"/>
      <c r="T10" s="298"/>
      <c r="U10" s="298"/>
      <c r="V10" s="298"/>
      <c r="W10" s="298" t="s">
        <v>245</v>
      </c>
      <c r="X10" s="298"/>
      <c r="Y10" s="298"/>
      <c r="Z10" s="298"/>
      <c r="AA10" s="298" t="s">
        <v>245</v>
      </c>
      <c r="AB10" s="298"/>
      <c r="AC10" s="298"/>
      <c r="AD10" s="299"/>
    </row>
    <row r="11" spans="1:30" ht="15.6" x14ac:dyDescent="0.3">
      <c r="A11" s="291" t="s">
        <v>307</v>
      </c>
      <c r="B11" s="292" t="s">
        <v>252</v>
      </c>
      <c r="C11" s="293" t="s">
        <v>254</v>
      </c>
      <c r="D11" s="297" t="s">
        <v>245</v>
      </c>
      <c r="E11" s="298"/>
      <c r="F11" s="298"/>
      <c r="G11" s="298"/>
      <c r="H11" s="298" t="s">
        <v>245</v>
      </c>
      <c r="I11" s="298"/>
      <c r="J11" s="298"/>
      <c r="K11" s="298"/>
      <c r="L11" s="298"/>
      <c r="M11" s="298"/>
      <c r="N11" s="298"/>
      <c r="O11" s="298"/>
      <c r="P11" s="298"/>
      <c r="Q11" s="298" t="s">
        <v>245</v>
      </c>
      <c r="R11" s="298" t="s">
        <v>245</v>
      </c>
      <c r="S11" s="298"/>
      <c r="T11" s="298"/>
      <c r="U11" s="298"/>
      <c r="V11" s="298"/>
      <c r="W11" s="298"/>
      <c r="X11" s="298" t="s">
        <v>245</v>
      </c>
      <c r="Y11" s="298"/>
      <c r="Z11" s="298"/>
      <c r="AA11" s="298"/>
      <c r="AB11" s="298"/>
      <c r="AC11" s="298" t="s">
        <v>245</v>
      </c>
      <c r="AD11" s="299"/>
    </row>
    <row r="12" spans="1:30" ht="15.6" x14ac:dyDescent="0.3">
      <c r="A12" s="291" t="s">
        <v>208</v>
      </c>
      <c r="B12" s="292" t="s">
        <v>250</v>
      </c>
      <c r="C12" s="293" t="s">
        <v>255</v>
      </c>
      <c r="D12" s="297"/>
      <c r="E12" s="298"/>
      <c r="F12" s="298"/>
      <c r="G12" s="298"/>
      <c r="H12" s="298"/>
      <c r="I12" s="298"/>
      <c r="J12" s="298"/>
      <c r="K12" s="298"/>
      <c r="L12" s="298"/>
      <c r="M12" s="298"/>
      <c r="N12" s="298"/>
      <c r="O12" s="298" t="s">
        <v>245</v>
      </c>
      <c r="P12" s="298" t="s">
        <v>245</v>
      </c>
      <c r="Q12" s="298"/>
      <c r="R12" s="298"/>
      <c r="S12" s="298"/>
      <c r="T12" s="298"/>
      <c r="U12" s="298"/>
      <c r="V12" s="298" t="s">
        <v>245</v>
      </c>
      <c r="W12" s="298"/>
      <c r="X12" s="298" t="s">
        <v>245</v>
      </c>
      <c r="Y12" s="298"/>
      <c r="Z12" s="298"/>
      <c r="AA12" s="298"/>
      <c r="AB12" s="298" t="s">
        <v>245</v>
      </c>
      <c r="AC12" s="298"/>
      <c r="AD12" s="299"/>
    </row>
    <row r="13" spans="1:30" ht="15.6" x14ac:dyDescent="0.3">
      <c r="A13" s="291" t="s">
        <v>202</v>
      </c>
      <c r="B13" s="292" t="s">
        <v>250</v>
      </c>
      <c r="C13" s="293" t="s">
        <v>256</v>
      </c>
      <c r="D13" s="297"/>
      <c r="E13" s="298" t="s">
        <v>245</v>
      </c>
      <c r="F13" s="298"/>
      <c r="G13" s="298"/>
      <c r="H13" s="298"/>
      <c r="I13" s="298" t="s">
        <v>245</v>
      </c>
      <c r="J13" s="298"/>
      <c r="K13" s="298"/>
      <c r="L13" s="298"/>
      <c r="M13" s="298"/>
      <c r="N13" s="298" t="s">
        <v>245</v>
      </c>
      <c r="O13" s="298" t="s">
        <v>245</v>
      </c>
      <c r="P13" s="298" t="s">
        <v>245</v>
      </c>
      <c r="Q13" s="298"/>
      <c r="R13" s="298"/>
      <c r="S13" s="298"/>
      <c r="T13" s="298"/>
      <c r="U13" s="298"/>
      <c r="V13" s="298" t="s">
        <v>245</v>
      </c>
      <c r="W13" s="298" t="s">
        <v>245</v>
      </c>
      <c r="X13" s="298"/>
      <c r="Y13" s="298"/>
      <c r="Z13" s="298"/>
      <c r="AA13" s="298" t="s">
        <v>245</v>
      </c>
      <c r="AB13" s="298" t="s">
        <v>245</v>
      </c>
      <c r="AC13" s="298"/>
      <c r="AD13" s="299" t="s">
        <v>245</v>
      </c>
    </row>
    <row r="14" spans="1:30" ht="15.6" x14ac:dyDescent="0.3">
      <c r="A14" s="300" t="s">
        <v>203</v>
      </c>
      <c r="B14" s="292" t="s">
        <v>247</v>
      </c>
      <c r="C14" s="293" t="s">
        <v>247</v>
      </c>
      <c r="D14" s="297"/>
      <c r="E14" s="298" t="s">
        <v>245</v>
      </c>
      <c r="F14" s="298" t="s">
        <v>245</v>
      </c>
      <c r="G14" s="298"/>
      <c r="H14" s="298"/>
      <c r="I14" s="298"/>
      <c r="J14" s="298"/>
      <c r="K14" s="298"/>
      <c r="L14" s="298"/>
      <c r="M14" s="298"/>
      <c r="N14" s="298"/>
      <c r="O14" s="298" t="s">
        <v>245</v>
      </c>
      <c r="P14" s="298" t="s">
        <v>245</v>
      </c>
      <c r="Q14" s="298"/>
      <c r="R14" s="298"/>
      <c r="S14" s="298"/>
      <c r="T14" s="298"/>
      <c r="U14" s="298"/>
      <c r="V14" s="298" t="s">
        <v>245</v>
      </c>
      <c r="W14" s="298" t="s">
        <v>245</v>
      </c>
      <c r="X14" s="298"/>
      <c r="Y14" s="298"/>
      <c r="Z14" s="298"/>
      <c r="AA14" s="298" t="s">
        <v>245</v>
      </c>
      <c r="AB14" s="298" t="s">
        <v>245</v>
      </c>
      <c r="AC14" s="298"/>
      <c r="AD14" s="299" t="s">
        <v>245</v>
      </c>
    </row>
    <row r="15" spans="1:30" ht="15.6" x14ac:dyDescent="0.3">
      <c r="A15" s="291" t="s">
        <v>206</v>
      </c>
      <c r="B15" s="292" t="s">
        <v>250</v>
      </c>
      <c r="C15" s="293" t="s">
        <v>244</v>
      </c>
      <c r="D15" s="297"/>
      <c r="E15" s="298" t="s">
        <v>245</v>
      </c>
      <c r="F15" s="298" t="s">
        <v>245</v>
      </c>
      <c r="G15" s="298"/>
      <c r="H15" s="298"/>
      <c r="I15" s="298" t="s">
        <v>245</v>
      </c>
      <c r="J15" s="298" t="s">
        <v>245</v>
      </c>
      <c r="K15" s="298"/>
      <c r="L15" s="298" t="s">
        <v>245</v>
      </c>
      <c r="M15" s="298" t="s">
        <v>245</v>
      </c>
      <c r="N15" s="298" t="s">
        <v>245</v>
      </c>
      <c r="O15" s="298"/>
      <c r="P15" s="298" t="s">
        <v>245</v>
      </c>
      <c r="Q15" s="298" t="s">
        <v>245</v>
      </c>
      <c r="R15" s="298"/>
      <c r="S15" s="298"/>
      <c r="T15" s="298" t="s">
        <v>245</v>
      </c>
      <c r="U15" s="298" t="s">
        <v>245</v>
      </c>
      <c r="V15" s="298" t="s">
        <v>245</v>
      </c>
      <c r="W15" s="298" t="s">
        <v>245</v>
      </c>
      <c r="X15" s="298"/>
      <c r="Y15" s="298"/>
      <c r="Z15" s="298" t="s">
        <v>245</v>
      </c>
      <c r="AA15" s="298" t="s">
        <v>245</v>
      </c>
      <c r="AB15" s="298" t="s">
        <v>245</v>
      </c>
      <c r="AC15" s="298" t="s">
        <v>245</v>
      </c>
      <c r="AD15" s="299" t="s">
        <v>245</v>
      </c>
    </row>
    <row r="16" spans="1:30" ht="31.2" x14ac:dyDescent="0.3">
      <c r="A16" s="291" t="s">
        <v>311</v>
      </c>
      <c r="B16" s="292" t="s">
        <v>257</v>
      </c>
      <c r="C16" s="293" t="s">
        <v>258</v>
      </c>
      <c r="D16" s="297"/>
      <c r="E16" s="298" t="s">
        <v>245</v>
      </c>
      <c r="F16" s="298"/>
      <c r="G16" s="298"/>
      <c r="H16" s="298" t="s">
        <v>245</v>
      </c>
      <c r="I16" s="298"/>
      <c r="J16" s="298"/>
      <c r="K16" s="298"/>
      <c r="L16" s="298" t="s">
        <v>245</v>
      </c>
      <c r="M16" s="298"/>
      <c r="N16" s="298"/>
      <c r="O16" s="298" t="s">
        <v>245</v>
      </c>
      <c r="P16" s="298" t="s">
        <v>245</v>
      </c>
      <c r="Q16" s="298" t="s">
        <v>245</v>
      </c>
      <c r="R16" s="298"/>
      <c r="S16" s="298"/>
      <c r="T16" s="298"/>
      <c r="U16" s="298"/>
      <c r="V16" s="298" t="s">
        <v>245</v>
      </c>
      <c r="W16" s="298" t="s">
        <v>245</v>
      </c>
      <c r="X16" s="298"/>
      <c r="Y16" s="298"/>
      <c r="Z16" s="298"/>
      <c r="AA16" s="298"/>
      <c r="AB16" s="298" t="s">
        <v>245</v>
      </c>
      <c r="AC16" s="298" t="s">
        <v>245</v>
      </c>
      <c r="AD16" s="299" t="s">
        <v>245</v>
      </c>
    </row>
    <row r="17" spans="1:30" ht="15.6" x14ac:dyDescent="0.3">
      <c r="A17" s="291" t="s">
        <v>200</v>
      </c>
      <c r="B17" s="292" t="s">
        <v>259</v>
      </c>
      <c r="C17" s="293" t="s">
        <v>260</v>
      </c>
      <c r="D17" s="297"/>
      <c r="E17" s="298"/>
      <c r="F17" s="298" t="s">
        <v>245</v>
      </c>
      <c r="G17" s="298"/>
      <c r="H17" s="298"/>
      <c r="I17" s="298"/>
      <c r="J17" s="298"/>
      <c r="K17" s="298"/>
      <c r="L17" s="298" t="s">
        <v>245</v>
      </c>
      <c r="M17" s="298" t="s">
        <v>245</v>
      </c>
      <c r="N17" s="298"/>
      <c r="O17" s="298"/>
      <c r="P17" s="298"/>
      <c r="Q17" s="298"/>
      <c r="R17" s="298"/>
      <c r="S17" s="298"/>
      <c r="T17" s="298"/>
      <c r="U17" s="298"/>
      <c r="V17" s="298"/>
      <c r="W17" s="298" t="s">
        <v>245</v>
      </c>
      <c r="X17" s="298"/>
      <c r="Y17" s="298"/>
      <c r="Z17" s="298" t="s">
        <v>245</v>
      </c>
      <c r="AA17" s="298"/>
      <c r="AB17" s="298"/>
      <c r="AC17" s="298"/>
      <c r="AD17" s="299" t="s">
        <v>245</v>
      </c>
    </row>
    <row r="18" spans="1:30" ht="15.6" x14ac:dyDescent="0.3">
      <c r="A18" s="291" t="s">
        <v>217</v>
      </c>
      <c r="B18" s="292" t="s">
        <v>250</v>
      </c>
      <c r="C18" s="293" t="s">
        <v>260</v>
      </c>
      <c r="D18" s="297"/>
      <c r="E18" s="298" t="s">
        <v>245</v>
      </c>
      <c r="F18" s="298" t="s">
        <v>245</v>
      </c>
      <c r="G18" s="298"/>
      <c r="H18" s="298"/>
      <c r="I18" s="298" t="s">
        <v>245</v>
      </c>
      <c r="J18" s="298" t="s">
        <v>245</v>
      </c>
      <c r="K18" s="298" t="s">
        <v>245</v>
      </c>
      <c r="L18" s="298" t="s">
        <v>245</v>
      </c>
      <c r="M18" s="298" t="s">
        <v>245</v>
      </c>
      <c r="N18" s="298"/>
      <c r="O18" s="298"/>
      <c r="P18" s="298" t="s">
        <v>245</v>
      </c>
      <c r="Q18" s="298"/>
      <c r="R18" s="298" t="s">
        <v>245</v>
      </c>
      <c r="S18" s="298"/>
      <c r="T18" s="298"/>
      <c r="U18" s="298" t="s">
        <v>245</v>
      </c>
      <c r="V18" s="298" t="s">
        <v>245</v>
      </c>
      <c r="W18" s="298" t="s">
        <v>245</v>
      </c>
      <c r="X18" s="298"/>
      <c r="Y18" s="298" t="s">
        <v>245</v>
      </c>
      <c r="Z18" s="298" t="s">
        <v>245</v>
      </c>
      <c r="AA18" s="298" t="s">
        <v>245</v>
      </c>
      <c r="AB18" s="298" t="s">
        <v>245</v>
      </c>
      <c r="AC18" s="298" t="s">
        <v>245</v>
      </c>
      <c r="AD18" s="299" t="s">
        <v>245</v>
      </c>
    </row>
    <row r="19" spans="1:30" ht="15.6" x14ac:dyDescent="0.3">
      <c r="A19" s="291" t="s">
        <v>261</v>
      </c>
      <c r="B19" s="292" t="s">
        <v>250</v>
      </c>
      <c r="C19" s="293" t="s">
        <v>252</v>
      </c>
      <c r="D19" s="297"/>
      <c r="E19" s="298"/>
      <c r="F19" s="298"/>
      <c r="G19" s="298"/>
      <c r="H19" s="298" t="s">
        <v>245</v>
      </c>
      <c r="I19" s="298"/>
      <c r="J19" s="298"/>
      <c r="K19" s="298"/>
      <c r="L19" s="298"/>
      <c r="M19" s="298"/>
      <c r="N19" s="298"/>
      <c r="O19" s="298" t="s">
        <v>245</v>
      </c>
      <c r="P19" s="298" t="s">
        <v>245</v>
      </c>
      <c r="Q19" s="298" t="s">
        <v>245</v>
      </c>
      <c r="R19" s="298"/>
      <c r="S19" s="298" t="s">
        <v>245</v>
      </c>
      <c r="T19" s="298"/>
      <c r="U19" s="298"/>
      <c r="V19" s="298"/>
      <c r="W19" s="298"/>
      <c r="X19" s="298" t="s">
        <v>245</v>
      </c>
      <c r="Y19" s="298" t="s">
        <v>245</v>
      </c>
      <c r="Z19" s="298"/>
      <c r="AA19" s="298" t="s">
        <v>245</v>
      </c>
      <c r="AB19" s="298"/>
      <c r="AC19" s="298"/>
      <c r="AD19" s="299"/>
    </row>
    <row r="20" spans="1:30" ht="15.6" x14ac:dyDescent="0.3">
      <c r="A20" s="291" t="s">
        <v>262</v>
      </c>
      <c r="B20" s="292"/>
      <c r="C20" s="293"/>
      <c r="D20" s="297"/>
      <c r="E20" s="298"/>
      <c r="F20" s="298"/>
      <c r="G20" s="298"/>
      <c r="H20" s="298" t="s">
        <v>245</v>
      </c>
      <c r="I20" s="298"/>
      <c r="J20" s="298"/>
      <c r="K20" s="298"/>
      <c r="L20" s="298"/>
      <c r="M20" s="298"/>
      <c r="N20" s="298"/>
      <c r="O20" s="298" t="s">
        <v>245</v>
      </c>
      <c r="P20" s="298" t="s">
        <v>245</v>
      </c>
      <c r="Q20" s="298" t="s">
        <v>245</v>
      </c>
      <c r="R20" s="298"/>
      <c r="S20" s="298" t="s">
        <v>245</v>
      </c>
      <c r="T20" s="298"/>
      <c r="U20" s="298"/>
      <c r="V20" s="298"/>
      <c r="W20" s="298"/>
      <c r="X20" s="298" t="s">
        <v>245</v>
      </c>
      <c r="Y20" s="298" t="s">
        <v>245</v>
      </c>
      <c r="Z20" s="298"/>
      <c r="AA20" s="298" t="s">
        <v>245</v>
      </c>
      <c r="AB20" s="298"/>
      <c r="AC20" s="298"/>
      <c r="AD20" s="299"/>
    </row>
    <row r="21" spans="1:30" ht="15.6" x14ac:dyDescent="0.3">
      <c r="A21" s="291" t="s">
        <v>201</v>
      </c>
      <c r="B21" s="292" t="s">
        <v>250</v>
      </c>
      <c r="C21" s="293" t="s">
        <v>244</v>
      </c>
      <c r="D21" s="297"/>
      <c r="E21" s="298" t="s">
        <v>245</v>
      </c>
      <c r="F21" s="298" t="s">
        <v>245</v>
      </c>
      <c r="G21" s="298"/>
      <c r="H21" s="298"/>
      <c r="I21" s="298" t="s">
        <v>245</v>
      </c>
      <c r="J21" s="298" t="s">
        <v>245</v>
      </c>
      <c r="K21" s="298"/>
      <c r="L21" s="298" t="s">
        <v>245</v>
      </c>
      <c r="M21" s="298" t="s">
        <v>245</v>
      </c>
      <c r="N21" s="298"/>
      <c r="O21" s="298" t="s">
        <v>245</v>
      </c>
      <c r="P21" s="298" t="s">
        <v>245</v>
      </c>
      <c r="Q21" s="298"/>
      <c r="R21" s="298"/>
      <c r="S21" s="298" t="s">
        <v>245</v>
      </c>
      <c r="T21" s="298" t="s">
        <v>245</v>
      </c>
      <c r="U21" s="298" t="s">
        <v>245</v>
      </c>
      <c r="V21" s="298" t="s">
        <v>245</v>
      </c>
      <c r="W21" s="298" t="s">
        <v>245</v>
      </c>
      <c r="X21" s="298"/>
      <c r="Y21" s="298"/>
      <c r="Z21" s="298" t="s">
        <v>245</v>
      </c>
      <c r="AA21" s="298" t="s">
        <v>245</v>
      </c>
      <c r="AB21" s="298" t="s">
        <v>245</v>
      </c>
      <c r="AC21" s="298"/>
      <c r="AD21" s="299" t="s">
        <v>245</v>
      </c>
    </row>
    <row r="22" spans="1:30" ht="15.6" x14ac:dyDescent="0.3">
      <c r="A22" s="291" t="s">
        <v>215</v>
      </c>
      <c r="B22" s="292" t="s">
        <v>250</v>
      </c>
      <c r="C22" s="293" t="s">
        <v>263</v>
      </c>
      <c r="D22" s="297"/>
      <c r="E22" s="298" t="s">
        <v>245</v>
      </c>
      <c r="F22" s="298"/>
      <c r="G22" s="298"/>
      <c r="H22" s="298"/>
      <c r="I22" s="298"/>
      <c r="J22" s="298"/>
      <c r="K22" s="298"/>
      <c r="L22" s="298"/>
      <c r="M22" s="298"/>
      <c r="N22" s="298"/>
      <c r="O22" s="298" t="s">
        <v>245</v>
      </c>
      <c r="P22" s="298" t="s">
        <v>245</v>
      </c>
      <c r="Q22" s="298" t="s">
        <v>245</v>
      </c>
      <c r="R22" s="298"/>
      <c r="S22" s="298"/>
      <c r="T22" s="298"/>
      <c r="U22" s="298"/>
      <c r="V22" s="298" t="s">
        <v>245</v>
      </c>
      <c r="W22" s="298" t="s">
        <v>245</v>
      </c>
      <c r="X22" s="298"/>
      <c r="Y22" s="298"/>
      <c r="Z22" s="298"/>
      <c r="AA22" s="298"/>
      <c r="AB22" s="298" t="s">
        <v>245</v>
      </c>
      <c r="AC22" s="298"/>
      <c r="AD22" s="299" t="s">
        <v>245</v>
      </c>
    </row>
    <row r="23" spans="1:30" ht="15.6" x14ac:dyDescent="0.3">
      <c r="A23" s="291" t="s">
        <v>214</v>
      </c>
      <c r="B23" s="292" t="s">
        <v>250</v>
      </c>
      <c r="C23" s="293" t="s">
        <v>260</v>
      </c>
      <c r="D23" s="297"/>
      <c r="E23" s="298" t="s">
        <v>245</v>
      </c>
      <c r="F23" s="298"/>
      <c r="G23" s="298" t="s">
        <v>245</v>
      </c>
      <c r="H23" s="298"/>
      <c r="I23" s="298" t="s">
        <v>245</v>
      </c>
      <c r="J23" s="298"/>
      <c r="K23" s="298"/>
      <c r="L23" s="298" t="s">
        <v>245</v>
      </c>
      <c r="M23" s="298"/>
      <c r="N23" s="298"/>
      <c r="O23" s="298" t="s">
        <v>245</v>
      </c>
      <c r="P23" s="298" t="s">
        <v>245</v>
      </c>
      <c r="Q23" s="298"/>
      <c r="R23" s="298"/>
      <c r="S23" s="298"/>
      <c r="T23" s="298"/>
      <c r="U23" s="298"/>
      <c r="V23" s="298" t="s">
        <v>245</v>
      </c>
      <c r="W23" s="298" t="s">
        <v>245</v>
      </c>
      <c r="X23" s="298"/>
      <c r="Y23" s="298"/>
      <c r="Z23" s="298"/>
      <c r="AA23" s="298" t="s">
        <v>245</v>
      </c>
      <c r="AB23" s="298"/>
      <c r="AC23" s="298"/>
      <c r="AD23" s="299"/>
    </row>
    <row r="24" spans="1:30" ht="31.2" x14ac:dyDescent="0.3">
      <c r="A24" s="291" t="s">
        <v>264</v>
      </c>
      <c r="B24" s="292" t="s">
        <v>265</v>
      </c>
      <c r="C24" s="293" t="s">
        <v>266</v>
      </c>
      <c r="D24" s="297"/>
      <c r="E24" s="298"/>
      <c r="F24" s="298"/>
      <c r="G24" s="298"/>
      <c r="H24" s="298" t="s">
        <v>245</v>
      </c>
      <c r="I24" s="298"/>
      <c r="J24" s="298"/>
      <c r="K24" s="298"/>
      <c r="L24" s="298"/>
      <c r="M24" s="298"/>
      <c r="N24" s="298"/>
      <c r="O24" s="298"/>
      <c r="P24" s="298"/>
      <c r="Q24" s="298"/>
      <c r="R24" s="298"/>
      <c r="S24" s="298"/>
      <c r="T24" s="298"/>
      <c r="U24" s="298"/>
      <c r="V24" s="298"/>
      <c r="W24" s="298"/>
      <c r="X24" s="298"/>
      <c r="Y24" s="298"/>
      <c r="Z24" s="298"/>
      <c r="AA24" s="298"/>
      <c r="AB24" s="298"/>
      <c r="AC24" s="298"/>
      <c r="AD24" s="299"/>
    </row>
    <row r="25" spans="1:30" ht="15.6" x14ac:dyDescent="0.3">
      <c r="A25" s="291" t="s">
        <v>213</v>
      </c>
      <c r="B25" s="292" t="s">
        <v>250</v>
      </c>
      <c r="C25" s="293" t="s">
        <v>252</v>
      </c>
      <c r="D25" s="297"/>
      <c r="E25" s="298"/>
      <c r="F25" s="298"/>
      <c r="G25" s="298" t="s">
        <v>245</v>
      </c>
      <c r="H25" s="298"/>
      <c r="I25" s="298"/>
      <c r="J25" s="298"/>
      <c r="K25" s="298"/>
      <c r="L25" s="298"/>
      <c r="M25" s="298"/>
      <c r="N25" s="298"/>
      <c r="O25" s="298"/>
      <c r="P25" s="298" t="s">
        <v>245</v>
      </c>
      <c r="Q25" s="298" t="s">
        <v>245</v>
      </c>
      <c r="R25" s="298"/>
      <c r="S25" s="298"/>
      <c r="T25" s="298"/>
      <c r="U25" s="298" t="s">
        <v>245</v>
      </c>
      <c r="V25" s="298" t="s">
        <v>245</v>
      </c>
      <c r="W25" s="298"/>
      <c r="X25" s="298"/>
      <c r="Y25" s="298"/>
      <c r="Z25" s="298"/>
      <c r="AA25" s="298"/>
      <c r="AB25" s="298" t="s">
        <v>245</v>
      </c>
      <c r="AC25" s="298" t="s">
        <v>245</v>
      </c>
      <c r="AD25" s="299" t="s">
        <v>245</v>
      </c>
    </row>
    <row r="26" spans="1:30" ht="15.6" x14ac:dyDescent="0.3">
      <c r="A26" s="291" t="s">
        <v>207</v>
      </c>
      <c r="B26" s="292" t="s">
        <v>267</v>
      </c>
      <c r="C26" s="293" t="s">
        <v>244</v>
      </c>
      <c r="D26" s="297" t="s">
        <v>245</v>
      </c>
      <c r="E26" s="298"/>
      <c r="F26" s="298"/>
      <c r="G26" s="298" t="s">
        <v>245</v>
      </c>
      <c r="H26" s="298"/>
      <c r="I26" s="298" t="s">
        <v>245</v>
      </c>
      <c r="J26" s="298" t="s">
        <v>245</v>
      </c>
      <c r="K26" s="298" t="s">
        <v>245</v>
      </c>
      <c r="L26" s="298"/>
      <c r="M26" s="298"/>
      <c r="N26" s="298"/>
      <c r="O26" s="298"/>
      <c r="P26" s="298"/>
      <c r="Q26" s="298" t="s">
        <v>245</v>
      </c>
      <c r="R26" s="298" t="s">
        <v>245</v>
      </c>
      <c r="S26" s="298"/>
      <c r="T26" s="298"/>
      <c r="U26" s="298" t="s">
        <v>245</v>
      </c>
      <c r="V26" s="298"/>
      <c r="W26" s="298"/>
      <c r="X26" s="298"/>
      <c r="Y26" s="298" t="s">
        <v>245</v>
      </c>
      <c r="Z26" s="298"/>
      <c r="AA26" s="298"/>
      <c r="AB26" s="298"/>
      <c r="AC26" s="298"/>
      <c r="AD26" s="299"/>
    </row>
    <row r="27" spans="1:30" ht="31.2" x14ac:dyDescent="0.3">
      <c r="A27" s="291" t="s">
        <v>212</v>
      </c>
      <c r="B27" s="292" t="s">
        <v>268</v>
      </c>
      <c r="C27" s="293" t="s">
        <v>244</v>
      </c>
      <c r="D27" s="297"/>
      <c r="E27" s="298"/>
      <c r="F27" s="298"/>
      <c r="G27" s="298"/>
      <c r="H27" s="298"/>
      <c r="I27" s="298"/>
      <c r="J27" s="298"/>
      <c r="K27" s="298"/>
      <c r="L27" s="298"/>
      <c r="M27" s="298"/>
      <c r="N27" s="298"/>
      <c r="O27" s="298"/>
      <c r="P27" s="298"/>
      <c r="Q27" s="298"/>
      <c r="R27" s="298"/>
      <c r="S27" s="298"/>
      <c r="T27" s="298" t="s">
        <v>245</v>
      </c>
      <c r="U27" s="298"/>
      <c r="V27" s="298"/>
      <c r="W27" s="298"/>
      <c r="X27" s="298"/>
      <c r="Y27" s="298"/>
      <c r="Z27" s="298"/>
      <c r="AA27" s="298"/>
      <c r="AB27" s="298"/>
      <c r="AC27" s="298"/>
      <c r="AD27" s="299"/>
    </row>
    <row r="28" spans="1:30" ht="15.6" x14ac:dyDescent="0.3">
      <c r="A28" s="291" t="s">
        <v>216</v>
      </c>
      <c r="B28" s="292" t="s">
        <v>269</v>
      </c>
      <c r="C28" s="293" t="s">
        <v>252</v>
      </c>
      <c r="D28" s="297"/>
      <c r="E28" s="298" t="s">
        <v>245</v>
      </c>
      <c r="F28" s="298" t="s">
        <v>245</v>
      </c>
      <c r="G28" s="298"/>
      <c r="H28" s="298"/>
      <c r="I28" s="298"/>
      <c r="J28" s="298"/>
      <c r="K28" s="298"/>
      <c r="L28" s="298" t="s">
        <v>245</v>
      </c>
      <c r="M28" s="298" t="s">
        <v>245</v>
      </c>
      <c r="N28" s="298" t="s">
        <v>245</v>
      </c>
      <c r="O28" s="298" t="s">
        <v>245</v>
      </c>
      <c r="P28" s="298" t="s">
        <v>245</v>
      </c>
      <c r="Q28" s="298"/>
      <c r="R28" s="298"/>
      <c r="S28" s="298"/>
      <c r="T28" s="298"/>
      <c r="U28" s="298"/>
      <c r="V28" s="298" t="s">
        <v>245</v>
      </c>
      <c r="W28" s="298"/>
      <c r="X28" s="298"/>
      <c r="Y28" s="298"/>
      <c r="Z28" s="298" t="s">
        <v>245</v>
      </c>
      <c r="AA28" s="298" t="s">
        <v>245</v>
      </c>
      <c r="AB28" s="298" t="s">
        <v>245</v>
      </c>
      <c r="AC28" s="298"/>
      <c r="AD28" s="299" t="s">
        <v>245</v>
      </c>
    </row>
    <row r="29" spans="1:30" ht="16.2" thickBot="1" x14ac:dyDescent="0.35">
      <c r="A29" s="301" t="s">
        <v>204</v>
      </c>
      <c r="B29" s="302" t="s">
        <v>270</v>
      </c>
      <c r="C29" s="303" t="s">
        <v>247</v>
      </c>
      <c r="D29" s="304"/>
      <c r="E29" s="305" t="s">
        <v>245</v>
      </c>
      <c r="F29" s="305"/>
      <c r="G29" s="305"/>
      <c r="H29" s="305"/>
      <c r="I29" s="305"/>
      <c r="J29" s="305"/>
      <c r="K29" s="305"/>
      <c r="L29" s="305"/>
      <c r="M29" s="305"/>
      <c r="N29" s="305"/>
      <c r="O29" s="305" t="s">
        <v>245</v>
      </c>
      <c r="P29" s="305" t="s">
        <v>245</v>
      </c>
      <c r="Q29" s="305"/>
      <c r="R29" s="305"/>
      <c r="S29" s="305"/>
      <c r="T29" s="305"/>
      <c r="U29" s="305"/>
      <c r="V29" s="305" t="s">
        <v>245</v>
      </c>
      <c r="W29" s="305"/>
      <c r="X29" s="305"/>
      <c r="Y29" s="305"/>
      <c r="Z29" s="305"/>
      <c r="AA29" s="305"/>
      <c r="AB29" s="305" t="s">
        <v>245</v>
      </c>
      <c r="AC29" s="305"/>
      <c r="AD29" s="306" t="s">
        <v>245</v>
      </c>
    </row>
    <row r="30" spans="1:30" ht="15" customHeight="1" x14ac:dyDescent="0.3">
      <c r="A30" s="307" t="s">
        <v>310</v>
      </c>
      <c r="B30" s="307"/>
      <c r="C30" s="308"/>
      <c r="D30" s="307"/>
      <c r="E30" s="307"/>
      <c r="F30" s="307"/>
      <c r="G30" s="307"/>
      <c r="H30" s="307"/>
      <c r="I30" s="307"/>
      <c r="J30" s="307"/>
    </row>
    <row r="31" spans="1:30" ht="15" customHeight="1" x14ac:dyDescent="0.3">
      <c r="A31" s="307" t="s">
        <v>312</v>
      </c>
      <c r="B31"/>
      <c r="C31"/>
      <c r="D31"/>
      <c r="E31"/>
      <c r="F31"/>
      <c r="G31"/>
      <c r="H31"/>
      <c r="I31"/>
      <c r="J31"/>
    </row>
    <row r="32" spans="1:30" ht="15" customHeight="1" x14ac:dyDescent="0.3">
      <c r="A32" s="309" t="s">
        <v>317</v>
      </c>
      <c r="B32"/>
      <c r="C32"/>
      <c r="D32"/>
      <c r="E32"/>
      <c r="F32"/>
      <c r="G32"/>
      <c r="H32"/>
      <c r="I32"/>
      <c r="J32"/>
    </row>
    <row r="34" spans="1:10" ht="64.95" customHeight="1" x14ac:dyDescent="0.3">
      <c r="A34" s="497" t="s">
        <v>306</v>
      </c>
      <c r="B34" s="498"/>
      <c r="C34" s="498"/>
      <c r="D34" s="498"/>
      <c r="E34" s="498"/>
      <c r="F34" s="498"/>
      <c r="G34" s="498"/>
      <c r="H34" s="498"/>
      <c r="I34" s="498"/>
      <c r="J34" s="499"/>
    </row>
  </sheetData>
  <sheetProtection algorithmName="SHA-512" hashValue="vhLNShFmbv4d79LDwm+OiKx9k3/Oh2GDSNjsPAFnAzzDVhbrbBNvmI4egSbN2jSuhWJAyF8nwdOZZhhGp30VVg==" saltValue="sDIKJ2r8oGIJ3MhYXsanbw==" spinCount="100000" sheet="1" objects="1" scenarios="1"/>
  <sortState xmlns:xlrd2="http://schemas.microsoft.com/office/spreadsheetml/2017/richdata2" ref="A6:AD29">
    <sortCondition ref="A6:A29"/>
  </sortState>
  <mergeCells count="4">
    <mergeCell ref="A34:J34"/>
    <mergeCell ref="D3:AD3"/>
    <mergeCell ref="B1:J1"/>
    <mergeCell ref="A2:D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O342"/>
  <sheetViews>
    <sheetView zoomScaleNormal="100" workbookViewId="0">
      <selection sqref="A1:E1"/>
    </sheetView>
  </sheetViews>
  <sheetFormatPr defaultColWidth="9.109375" defaultRowHeight="14.4" x14ac:dyDescent="0.3"/>
  <cols>
    <col min="1" max="1" width="9.109375" style="59"/>
    <col min="2" max="2" width="18.6640625" style="59" customWidth="1"/>
    <col min="3" max="3" width="20" style="59" customWidth="1"/>
    <col min="4" max="5" width="18.33203125" style="59" customWidth="1"/>
    <col min="6" max="41" width="9.109375" style="58"/>
    <col min="42" max="16384" width="9.109375" style="59"/>
  </cols>
  <sheetData>
    <row r="1" spans="1:6" ht="18" x14ac:dyDescent="0.35">
      <c r="A1" s="506" t="s">
        <v>271</v>
      </c>
      <c r="B1" s="506"/>
      <c r="C1" s="506"/>
      <c r="D1" s="506"/>
      <c r="E1" s="506"/>
      <c r="F1" s="106"/>
    </row>
    <row r="2" spans="1:6" ht="15.6" x14ac:dyDescent="0.3">
      <c r="A2" s="503" t="s">
        <v>272</v>
      </c>
      <c r="B2" s="503"/>
      <c r="C2" s="107">
        <v>3.3000000000000002E-2</v>
      </c>
      <c r="D2" s="240" t="s">
        <v>273</v>
      </c>
      <c r="E2" s="238"/>
      <c r="F2" s="106"/>
    </row>
    <row r="3" spans="1:6" ht="16.2" thickBot="1" x14ac:dyDescent="0.35">
      <c r="A3" s="238"/>
      <c r="B3" s="238"/>
      <c r="C3" s="239"/>
      <c r="D3" s="22"/>
      <c r="E3" s="22"/>
    </row>
    <row r="4" spans="1:6" ht="15.6" x14ac:dyDescent="0.3">
      <c r="A4" s="241" t="s">
        <v>274</v>
      </c>
      <c r="B4" s="242" t="s">
        <v>275</v>
      </c>
      <c r="C4" s="243" t="s">
        <v>276</v>
      </c>
      <c r="D4" s="242" t="s">
        <v>277</v>
      </c>
      <c r="E4" s="244" t="s">
        <v>278</v>
      </c>
      <c r="F4" s="106"/>
    </row>
    <row r="5" spans="1:6" ht="46.8" x14ac:dyDescent="0.3">
      <c r="A5" s="504" t="s">
        <v>279</v>
      </c>
      <c r="B5" s="245" t="s">
        <v>280</v>
      </c>
      <c r="C5" s="245" t="s">
        <v>281</v>
      </c>
      <c r="D5" s="245" t="s">
        <v>282</v>
      </c>
      <c r="E5" s="245" t="s">
        <v>283</v>
      </c>
      <c r="F5" s="108"/>
    </row>
    <row r="6" spans="1:6" ht="15.6" x14ac:dyDescent="0.3">
      <c r="A6" s="504"/>
      <c r="B6" s="246" t="s">
        <v>284</v>
      </c>
      <c r="C6" s="246" t="s">
        <v>285</v>
      </c>
      <c r="D6" s="246" t="s">
        <v>286</v>
      </c>
      <c r="E6" s="246" t="s">
        <v>287</v>
      </c>
      <c r="F6" s="108"/>
    </row>
    <row r="7" spans="1:6" ht="36.75" customHeight="1" thickBot="1" x14ac:dyDescent="0.35">
      <c r="A7" s="505"/>
      <c r="B7" s="247"/>
      <c r="C7" s="248"/>
      <c r="D7" s="249"/>
      <c r="E7" s="249"/>
      <c r="F7" s="108"/>
    </row>
    <row r="8" spans="1:6" ht="15.6" x14ac:dyDescent="0.3">
      <c r="A8" s="250">
        <v>0</v>
      </c>
      <c r="B8" s="251"/>
      <c r="C8" s="251"/>
      <c r="D8" s="251"/>
      <c r="E8" s="251"/>
      <c r="F8" s="108"/>
    </row>
    <row r="9" spans="1:6" ht="15.6" x14ac:dyDescent="0.3">
      <c r="A9" s="252">
        <v>1</v>
      </c>
      <c r="B9" s="248">
        <f>1/((1+$C$2)^A9)</f>
        <v>0.96805421103581812</v>
      </c>
      <c r="C9" s="248">
        <f>$C$2/((1+$C$2)^A9-1)</f>
        <v>1.0000000000000024</v>
      </c>
      <c r="D9" s="248">
        <f>(((1+$C$2)^A9)-1)/($C$2*((1+$C$2)^A9))</f>
        <v>0.96805421103581557</v>
      </c>
      <c r="E9" s="248">
        <f>($C$2*(1+$C$2)^A9)/(((1+$C$2)^A9)-1)</f>
        <v>1.0330000000000026</v>
      </c>
      <c r="F9" s="109"/>
    </row>
    <row r="10" spans="1:6" ht="15.6" x14ac:dyDescent="0.3">
      <c r="A10" s="253">
        <f>A9+1</f>
        <v>2</v>
      </c>
      <c r="B10" s="248">
        <f t="shared" ref="B10:B73" si="0">1/((1+$C$2)^A10)</f>
        <v>0.93712895550418029</v>
      </c>
      <c r="C10" s="248">
        <f t="shared" ref="C10:C58" si="1">$C$2/((1+$C$2)^A10-1)</f>
        <v>0.49188391539596854</v>
      </c>
      <c r="D10" s="248">
        <f t="shared" ref="D10:D73" si="2">(((1+$C$2)^A10)-1)/($C$2*((1+$C$2)^A10))</f>
        <v>1.9051831665399908</v>
      </c>
      <c r="E10" s="248">
        <f t="shared" ref="E10:E73" si="3">($C$2*(1+$C$2)^A10)/(((1+$C$2)^A10)-1)</f>
        <v>0.52488391539596857</v>
      </c>
      <c r="F10" s="109"/>
    </row>
    <row r="11" spans="1:6" ht="15.6" x14ac:dyDescent="0.3">
      <c r="A11" s="253">
        <f t="shared" ref="A11:A74" si="4">A10+1</f>
        <v>3</v>
      </c>
      <c r="B11" s="248">
        <f t="shared" si="0"/>
        <v>0.90719163165941952</v>
      </c>
      <c r="C11" s="248">
        <f t="shared" si="1"/>
        <v>0.32257138424090498</v>
      </c>
      <c r="D11" s="248">
        <f t="shared" si="2"/>
        <v>2.8123747981994098</v>
      </c>
      <c r="E11" s="248">
        <f t="shared" si="3"/>
        <v>0.35557138424090501</v>
      </c>
      <c r="F11" s="109"/>
    </row>
    <row r="12" spans="1:6" ht="15.6" x14ac:dyDescent="0.3">
      <c r="A12" s="253">
        <f t="shared" si="4"/>
        <v>4</v>
      </c>
      <c r="B12" s="248">
        <f t="shared" si="0"/>
        <v>0.87821067924435592</v>
      </c>
      <c r="C12" s="248">
        <f t="shared" si="1"/>
        <v>0.23795971793956058</v>
      </c>
      <c r="D12" s="248">
        <f t="shared" si="2"/>
        <v>3.690585477443761</v>
      </c>
      <c r="E12" s="248">
        <f t="shared" si="3"/>
        <v>0.27095971793956058</v>
      </c>
      <c r="F12" s="109"/>
    </row>
    <row r="13" spans="1:6" ht="15.6" x14ac:dyDescent="0.3">
      <c r="A13" s="253">
        <f t="shared" si="4"/>
        <v>5</v>
      </c>
      <c r="B13" s="248">
        <f t="shared" si="0"/>
        <v>0.85015554621912481</v>
      </c>
      <c r="C13" s="248">
        <f t="shared" si="1"/>
        <v>0.18722837126996703</v>
      </c>
      <c r="D13" s="248">
        <f t="shared" si="2"/>
        <v>4.5407410236628856</v>
      </c>
      <c r="E13" s="248">
        <f t="shared" si="3"/>
        <v>0.22022837126996703</v>
      </c>
      <c r="F13" s="109"/>
    </row>
    <row r="14" spans="1:6" ht="15.6" x14ac:dyDescent="0.3">
      <c r="A14" s="253">
        <f t="shared" si="4"/>
        <v>6</v>
      </c>
      <c r="B14" s="248">
        <f t="shared" si="0"/>
        <v>0.8229966565528799</v>
      </c>
      <c r="C14" s="248">
        <f t="shared" si="1"/>
        <v>0.15343715625551888</v>
      </c>
      <c r="D14" s="248">
        <f t="shared" si="2"/>
        <v>5.3637376802157597</v>
      </c>
      <c r="E14" s="248">
        <f t="shared" si="3"/>
        <v>0.18643715625551888</v>
      </c>
      <c r="F14" s="109"/>
    </row>
    <row r="15" spans="1:6" ht="15.6" x14ac:dyDescent="0.3">
      <c r="A15" s="253">
        <f t="shared" si="4"/>
        <v>7</v>
      </c>
      <c r="B15" s="248">
        <f t="shared" si="0"/>
        <v>0.7967053790444143</v>
      </c>
      <c r="C15" s="248">
        <f t="shared" si="1"/>
        <v>0.1293259870078392</v>
      </c>
      <c r="D15" s="248">
        <f t="shared" si="2"/>
        <v>6.1604430592601718</v>
      </c>
      <c r="E15" s="248">
        <f t="shared" si="3"/>
        <v>0.16232598700783923</v>
      </c>
      <c r="F15" s="109"/>
    </row>
    <row r="16" spans="1:6" ht="15.6" x14ac:dyDescent="0.3">
      <c r="A16" s="253">
        <f t="shared" si="4"/>
        <v>8</v>
      </c>
      <c r="B16" s="248">
        <f t="shared" si="0"/>
        <v>0.77125399713883291</v>
      </c>
      <c r="C16" s="248">
        <f t="shared" si="1"/>
        <v>0.111264815940975</v>
      </c>
      <c r="D16" s="248">
        <f t="shared" si="2"/>
        <v>6.9316970563990008</v>
      </c>
      <c r="E16" s="248">
        <f t="shared" si="3"/>
        <v>0.14426481594097498</v>
      </c>
      <c r="F16" s="109"/>
    </row>
    <row r="17" spans="1:6" ht="15.6" x14ac:dyDescent="0.3">
      <c r="A17" s="253">
        <f t="shared" si="4"/>
        <v>9</v>
      </c>
      <c r="B17" s="248">
        <f t="shared" si="0"/>
        <v>0.74661567970845399</v>
      </c>
      <c r="C17" s="248">
        <f t="shared" si="1"/>
        <v>9.723694584585954E-2</v>
      </c>
      <c r="D17" s="248">
        <f t="shared" si="2"/>
        <v>7.6783127361074541</v>
      </c>
      <c r="E17" s="248">
        <f t="shared" si="3"/>
        <v>0.13023694584585954</v>
      </c>
      <c r="F17" s="109"/>
    </row>
    <row r="18" spans="1:6" ht="15.6" x14ac:dyDescent="0.3">
      <c r="A18" s="253">
        <f t="shared" si="4"/>
        <v>10</v>
      </c>
      <c r="B18" s="248">
        <f t="shared" si="0"/>
        <v>0.72276445276713863</v>
      </c>
      <c r="C18" s="248">
        <f t="shared" si="1"/>
        <v>8.6032354722830565E-2</v>
      </c>
      <c r="D18" s="248">
        <f t="shared" si="2"/>
        <v>8.4010771888745861</v>
      </c>
      <c r="E18" s="248">
        <f t="shared" si="3"/>
        <v>0.11903235472283057</v>
      </c>
      <c r="F18" s="109"/>
    </row>
    <row r="19" spans="1:6" ht="15.6" x14ac:dyDescent="0.3">
      <c r="A19" s="253">
        <f t="shared" si="4"/>
        <v>11</v>
      </c>
      <c r="B19" s="248">
        <f t="shared" si="0"/>
        <v>0.69967517208822705</v>
      </c>
      <c r="C19" s="248">
        <f t="shared" si="1"/>
        <v>7.6881025253411561E-2</v>
      </c>
      <c r="D19" s="248">
        <f t="shared" si="2"/>
        <v>9.1007523609628151</v>
      </c>
      <c r="E19" s="248">
        <f t="shared" si="3"/>
        <v>0.10988102525341156</v>
      </c>
      <c r="F19" s="109"/>
    </row>
    <row r="20" spans="1:6" ht="15.6" x14ac:dyDescent="0.3">
      <c r="A20" s="253">
        <f t="shared" si="4"/>
        <v>12</v>
      </c>
      <c r="B20" s="248">
        <f t="shared" si="0"/>
        <v>0.67732349669721903</v>
      </c>
      <c r="C20" s="248">
        <f t="shared" si="1"/>
        <v>6.9269609538425869E-2</v>
      </c>
      <c r="D20" s="248">
        <f t="shared" si="2"/>
        <v>9.7780758576600295</v>
      </c>
      <c r="E20" s="248">
        <f t="shared" si="3"/>
        <v>0.10226960953842588</v>
      </c>
      <c r="F20" s="109"/>
    </row>
    <row r="21" spans="1:6" ht="15.6" x14ac:dyDescent="0.3">
      <c r="A21" s="253">
        <f t="shared" si="4"/>
        <v>13</v>
      </c>
      <c r="B21" s="248">
        <f t="shared" si="0"/>
        <v>0.65568586321124789</v>
      </c>
      <c r="C21" s="248">
        <f t="shared" si="1"/>
        <v>6.2842710112848393E-2</v>
      </c>
      <c r="D21" s="248">
        <f t="shared" si="2"/>
        <v>10.433761720871278</v>
      </c>
      <c r="E21" s="248">
        <f t="shared" si="3"/>
        <v>9.5842710112848395E-2</v>
      </c>
      <c r="F21" s="109"/>
    </row>
    <row r="22" spans="1:6" ht="15.6" x14ac:dyDescent="0.3">
      <c r="A22" s="253">
        <f t="shared" si="4"/>
        <v>14</v>
      </c>
      <c r="B22" s="248">
        <f t="shared" si="0"/>
        <v>0.63473946099830392</v>
      </c>
      <c r="C22" s="248">
        <f t="shared" si="1"/>
        <v>5.7346469098997765E-2</v>
      </c>
      <c r="D22" s="248">
        <f t="shared" si="2"/>
        <v>11.068501181869577</v>
      </c>
      <c r="E22" s="248">
        <f t="shared" si="3"/>
        <v>9.0346469098997767E-2</v>
      </c>
      <c r="F22" s="109"/>
    </row>
    <row r="23" spans="1:6" ht="15.6" x14ac:dyDescent="0.3">
      <c r="A23" s="253">
        <f t="shared" si="4"/>
        <v>15</v>
      </c>
      <c r="B23" s="248">
        <f t="shared" si="0"/>
        <v>0.61446220813001351</v>
      </c>
      <c r="C23" s="248">
        <f t="shared" si="1"/>
        <v>5.2594721700145224E-2</v>
      </c>
      <c r="D23" s="248">
        <f t="shared" si="2"/>
        <v>11.682963389999589</v>
      </c>
      <c r="E23" s="248">
        <f t="shared" si="3"/>
        <v>8.5594721700145218E-2</v>
      </c>
      <c r="F23" s="109"/>
    </row>
    <row r="24" spans="1:6" ht="15.6" x14ac:dyDescent="0.3">
      <c r="A24" s="253">
        <f t="shared" si="4"/>
        <v>16</v>
      </c>
      <c r="B24" s="248">
        <f t="shared" si="0"/>
        <v>0.594832728102627</v>
      </c>
      <c r="C24" s="248">
        <f t="shared" si="1"/>
        <v>4.8447842135577887E-2</v>
      </c>
      <c r="D24" s="248">
        <f t="shared" si="2"/>
        <v>12.277796118102213</v>
      </c>
      <c r="E24" s="248">
        <f t="shared" si="3"/>
        <v>8.1447842135577889E-2</v>
      </c>
      <c r="F24" s="109"/>
    </row>
    <row r="25" spans="1:6" ht="15.6" x14ac:dyDescent="0.3">
      <c r="A25" s="253">
        <f t="shared" si="4"/>
        <v>17</v>
      </c>
      <c r="B25" s="248">
        <f t="shared" si="0"/>
        <v>0.57583032730167183</v>
      </c>
      <c r="C25" s="248">
        <f t="shared" si="1"/>
        <v>4.4799055717662739E-2</v>
      </c>
      <c r="D25" s="248">
        <f t="shared" si="2"/>
        <v>12.853626445403883</v>
      </c>
      <c r="E25" s="248">
        <f t="shared" si="3"/>
        <v>7.7799055717662741E-2</v>
      </c>
      <c r="F25" s="109"/>
    </row>
    <row r="26" spans="1:6" ht="15.6" x14ac:dyDescent="0.3">
      <c r="A26" s="253">
        <f t="shared" si="4"/>
        <v>18</v>
      </c>
      <c r="B26" s="248">
        <f t="shared" si="0"/>
        <v>0.55743497318651691</v>
      </c>
      <c r="C26" s="248">
        <f t="shared" si="1"/>
        <v>4.1565313571213777E-2</v>
      </c>
      <c r="D26" s="248">
        <f t="shared" si="2"/>
        <v>13.411061418590396</v>
      </c>
      <c r="E26" s="248">
        <f t="shared" si="3"/>
        <v>7.4565313571213779E-2</v>
      </c>
      <c r="F26" s="109"/>
    </row>
    <row r="27" spans="1:6" ht="15.6" x14ac:dyDescent="0.3">
      <c r="A27" s="253">
        <f t="shared" si="4"/>
        <v>19</v>
      </c>
      <c r="B27" s="248">
        <f t="shared" si="0"/>
        <v>0.539627273171846</v>
      </c>
      <c r="C27" s="248">
        <f t="shared" si="1"/>
        <v>3.8681049021650885E-2</v>
      </c>
      <c r="D27" s="248">
        <f t="shared" si="2"/>
        <v>13.950688691762243</v>
      </c>
      <c r="E27" s="248">
        <f t="shared" si="3"/>
        <v>7.1681049021650886E-2</v>
      </c>
      <c r="F27" s="109"/>
    </row>
    <row r="28" spans="1:6" ht="15.6" x14ac:dyDescent="0.3">
      <c r="A28" s="253">
        <f t="shared" si="4"/>
        <v>20</v>
      </c>
      <c r="B28" s="248">
        <f t="shared" si="0"/>
        <v>0.52238845418378133</v>
      </c>
      <c r="C28" s="248">
        <f t="shared" si="1"/>
        <v>3.6093807067842848E-2</v>
      </c>
      <c r="D28" s="248">
        <f t="shared" si="2"/>
        <v>14.473077145946023</v>
      </c>
      <c r="E28" s="248">
        <f t="shared" si="3"/>
        <v>6.9093807067842836E-2</v>
      </c>
      <c r="F28" s="109"/>
    </row>
    <row r="29" spans="1:6" ht="15.6" x14ac:dyDescent="0.3">
      <c r="A29" s="253">
        <f t="shared" si="4"/>
        <v>21</v>
      </c>
      <c r="B29" s="248">
        <f t="shared" si="0"/>
        <v>0.50570034286910093</v>
      </c>
      <c r="C29" s="248">
        <f t="shared" si="1"/>
        <v>3.3761122578041834E-2</v>
      </c>
      <c r="D29" s="248">
        <f t="shared" si="2"/>
        <v>14.978777488815121</v>
      </c>
      <c r="E29" s="248">
        <f t="shared" si="3"/>
        <v>6.6761122578041829E-2</v>
      </c>
      <c r="F29" s="109"/>
    </row>
    <row r="30" spans="1:6" ht="15.6" x14ac:dyDescent="0.3">
      <c r="A30" s="253">
        <f t="shared" si="4"/>
        <v>22</v>
      </c>
      <c r="B30" s="248">
        <f t="shared" si="0"/>
        <v>0.48954534643669029</v>
      </c>
      <c r="C30" s="248">
        <f t="shared" si="1"/>
        <v>3.1648249887895552E-2</v>
      </c>
      <c r="D30" s="248">
        <f t="shared" si="2"/>
        <v>15.468322835251808</v>
      </c>
      <c r="E30" s="248">
        <f t="shared" si="3"/>
        <v>6.4648249887895567E-2</v>
      </c>
      <c r="F30" s="109"/>
    </row>
    <row r="31" spans="1:6" ht="15.6" x14ac:dyDescent="0.3">
      <c r="A31" s="253">
        <f t="shared" si="4"/>
        <v>23</v>
      </c>
      <c r="B31" s="248">
        <f t="shared" si="0"/>
        <v>0.47390643411102645</v>
      </c>
      <c r="C31" s="248">
        <f t="shared" si="1"/>
        <v>2.9726484678134799E-2</v>
      </c>
      <c r="D31" s="248">
        <f t="shared" si="2"/>
        <v>15.942229269362834</v>
      </c>
      <c r="E31" s="248">
        <f t="shared" si="3"/>
        <v>6.2726484678134797E-2</v>
      </c>
      <c r="F31" s="109"/>
    </row>
    <row r="32" spans="1:6" ht="15.6" x14ac:dyDescent="0.3">
      <c r="A32" s="253">
        <f t="shared" si="4"/>
        <v>24</v>
      </c>
      <c r="B32" s="248">
        <f t="shared" si="0"/>
        <v>0.45876711917814772</v>
      </c>
      <c r="C32" s="248">
        <f t="shared" si="1"/>
        <v>2.7971905383667933E-2</v>
      </c>
      <c r="D32" s="248">
        <f t="shared" si="2"/>
        <v>16.400996388540978</v>
      </c>
      <c r="E32" s="248">
        <f t="shared" si="3"/>
        <v>6.0971905383667938E-2</v>
      </c>
      <c r="F32" s="109"/>
    </row>
    <row r="33" spans="1:6" ht="15.6" x14ac:dyDescent="0.3">
      <c r="A33" s="253">
        <f t="shared" si="4"/>
        <v>25</v>
      </c>
      <c r="B33" s="248">
        <f t="shared" si="0"/>
        <v>0.44411144160517685</v>
      </c>
      <c r="C33" s="248">
        <f t="shared" si="1"/>
        <v>2.6364416665258208E-2</v>
      </c>
      <c r="D33" s="248">
        <f t="shared" si="2"/>
        <v>16.845107830146155</v>
      </c>
      <c r="E33" s="248">
        <f t="shared" si="3"/>
        <v>5.9364416665258213E-2</v>
      </c>
      <c r="F33" s="109"/>
    </row>
    <row r="34" spans="1:6" ht="15.6" x14ac:dyDescent="0.3">
      <c r="A34" s="253">
        <f t="shared" si="4"/>
        <v>26</v>
      </c>
      <c r="B34" s="248">
        <f t="shared" si="0"/>
        <v>0.42992395121507937</v>
      </c>
      <c r="C34" s="248">
        <f t="shared" si="1"/>
        <v>2.4887013619213288E-2</v>
      </c>
      <c r="D34" s="248">
        <f t="shared" si="2"/>
        <v>17.275031781361232</v>
      </c>
      <c r="E34" s="248">
        <f t="shared" si="3"/>
        <v>5.7887013619213286E-2</v>
      </c>
      <c r="F34" s="109"/>
    </row>
    <row r="35" spans="1:6" ht="15.6" x14ac:dyDescent="0.3">
      <c r="A35" s="253">
        <f t="shared" si="4"/>
        <v>27</v>
      </c>
      <c r="B35" s="248">
        <f t="shared" si="0"/>
        <v>0.4161896913989151</v>
      </c>
      <c r="C35" s="248">
        <f t="shared" si="1"/>
        <v>2.3525209496683897E-2</v>
      </c>
      <c r="D35" s="248">
        <f t="shared" si="2"/>
        <v>17.691221472760148</v>
      </c>
      <c r="E35" s="248">
        <f t="shared" si="3"/>
        <v>5.6525209496683902E-2</v>
      </c>
      <c r="F35" s="109"/>
    </row>
    <row r="36" spans="1:6" ht="15.6" x14ac:dyDescent="0.3">
      <c r="A36" s="253">
        <f t="shared" si="4"/>
        <v>28</v>
      </c>
      <c r="B36" s="248">
        <f t="shared" si="0"/>
        <v>0.40289418334841742</v>
      </c>
      <c r="C36" s="248">
        <f t="shared" si="1"/>
        <v>2.2266586055141115E-2</v>
      </c>
      <c r="D36" s="248">
        <f t="shared" si="2"/>
        <v>18.09411565610856</v>
      </c>
      <c r="E36" s="248">
        <f t="shared" si="3"/>
        <v>5.526658605514112E-2</v>
      </c>
      <c r="F36" s="109"/>
    </row>
    <row r="37" spans="1:6" ht="15.6" x14ac:dyDescent="0.3">
      <c r="A37" s="253">
        <f t="shared" si="4"/>
        <v>29</v>
      </c>
      <c r="B37" s="248">
        <f t="shared" si="0"/>
        <v>0.39002341079227243</v>
      </c>
      <c r="C37" s="248">
        <f t="shared" si="1"/>
        <v>2.1100436941132915E-2</v>
      </c>
      <c r="D37" s="248">
        <f t="shared" si="2"/>
        <v>18.484139066900834</v>
      </c>
      <c r="E37" s="248">
        <f t="shared" si="3"/>
        <v>5.4100436941132916E-2</v>
      </c>
      <c r="F37" s="109"/>
    </row>
    <row r="38" spans="1:6" ht="15.6" x14ac:dyDescent="0.3">
      <c r="A38" s="253">
        <f t="shared" si="4"/>
        <v>30</v>
      </c>
      <c r="B38" s="248">
        <f t="shared" si="0"/>
        <v>0.37756380522001215</v>
      </c>
      <c r="C38" s="248">
        <f t="shared" si="1"/>
        <v>2.0017482396994104E-2</v>
      </c>
      <c r="D38" s="248">
        <f t="shared" si="2"/>
        <v>18.861702872120844</v>
      </c>
      <c r="E38" s="248">
        <f t="shared" si="3"/>
        <v>5.3017482396994102E-2</v>
      </c>
      <c r="F38" s="109"/>
    </row>
    <row r="39" spans="1:6" ht="15.6" x14ac:dyDescent="0.3">
      <c r="A39" s="253">
        <f t="shared" si="4"/>
        <v>31</v>
      </c>
      <c r="B39" s="248">
        <f t="shared" si="0"/>
        <v>0.36550223157794015</v>
      </c>
      <c r="C39" s="248">
        <f t="shared" si="1"/>
        <v>1.9009639186073259E-2</v>
      </c>
      <c r="D39" s="248">
        <f t="shared" si="2"/>
        <v>19.227205103698783</v>
      </c>
      <c r="E39" s="248">
        <f t="shared" si="3"/>
        <v>5.2009639186073264E-2</v>
      </c>
      <c r="F39" s="109"/>
    </row>
    <row r="40" spans="1:6" ht="15.6" x14ac:dyDescent="0.3">
      <c r="A40" s="253">
        <f t="shared" si="4"/>
        <v>32</v>
      </c>
      <c r="B40" s="248">
        <f t="shared" si="0"/>
        <v>0.35382597442201369</v>
      </c>
      <c r="C40" s="248">
        <f t="shared" si="1"/>
        <v>1.8069833657399548E-2</v>
      </c>
      <c r="D40" s="248">
        <f t="shared" si="2"/>
        <v>19.581031078120795</v>
      </c>
      <c r="E40" s="248">
        <f t="shared" si="3"/>
        <v>5.1069833657399547E-2</v>
      </c>
      <c r="F40" s="109"/>
    </row>
    <row r="41" spans="1:6" ht="15.6" x14ac:dyDescent="0.3">
      <c r="A41" s="253">
        <f t="shared" si="4"/>
        <v>33</v>
      </c>
      <c r="B41" s="248">
        <f t="shared" si="0"/>
        <v>0.34252272451308202</v>
      </c>
      <c r="C41" s="248">
        <f t="shared" si="1"/>
        <v>1.7191848798972842E-2</v>
      </c>
      <c r="D41" s="248">
        <f t="shared" si="2"/>
        <v>19.923553802633876</v>
      </c>
      <c r="E41" s="248">
        <f t="shared" si="3"/>
        <v>5.0191848798972843E-2</v>
      </c>
      <c r="F41" s="109"/>
    </row>
    <row r="42" spans="1:6" ht="15.6" x14ac:dyDescent="0.3">
      <c r="A42" s="253">
        <f t="shared" si="4"/>
        <v>34</v>
      </c>
      <c r="B42" s="248">
        <f t="shared" si="0"/>
        <v>0.33158056584035056</v>
      </c>
      <c r="C42" s="248">
        <f t="shared" si="1"/>
        <v>1.6370198281993809E-2</v>
      </c>
      <c r="D42" s="248">
        <f t="shared" si="2"/>
        <v>20.255134368474224</v>
      </c>
      <c r="E42" s="248">
        <f t="shared" si="3"/>
        <v>4.9370198281993814E-2</v>
      </c>
      <c r="F42" s="109"/>
    </row>
    <row r="43" spans="1:6" ht="15.6" x14ac:dyDescent="0.3">
      <c r="A43" s="253">
        <f t="shared" si="4"/>
        <v>35</v>
      </c>
      <c r="B43" s="248">
        <f t="shared" si="0"/>
        <v>0.32098796305939065</v>
      </c>
      <c r="C43" s="248">
        <f t="shared" si="1"/>
        <v>1.5600022097820907E-2</v>
      </c>
      <c r="D43" s="248">
        <f t="shared" si="2"/>
        <v>20.576122331533618</v>
      </c>
      <c r="E43" s="248">
        <f t="shared" si="3"/>
        <v>4.8600022097820904E-2</v>
      </c>
      <c r="F43" s="109"/>
    </row>
    <row r="44" spans="1:6" ht="15.6" x14ac:dyDescent="0.3">
      <c r="A44" s="253">
        <f t="shared" si="4"/>
        <v>36</v>
      </c>
      <c r="B44" s="248">
        <f t="shared" si="0"/>
        <v>0.31073374933145276</v>
      </c>
      <c r="C44" s="248">
        <f t="shared" si="1"/>
        <v>1.4876999589044097E-2</v>
      </c>
      <c r="D44" s="248">
        <f t="shared" si="2"/>
        <v>20.886856080865066</v>
      </c>
      <c r="E44" s="248">
        <f t="shared" si="3"/>
        <v>4.7876999589044095E-2</v>
      </c>
      <c r="F44" s="109"/>
    </row>
    <row r="45" spans="1:6" ht="15.6" x14ac:dyDescent="0.3">
      <c r="A45" s="253">
        <f t="shared" si="4"/>
        <v>37</v>
      </c>
      <c r="B45" s="248">
        <f t="shared" si="0"/>
        <v>0.30080711455126113</v>
      </c>
      <c r="C45" s="248">
        <f t="shared" si="1"/>
        <v>1.4197276583872487E-2</v>
      </c>
      <c r="D45" s="248">
        <f t="shared" si="2"/>
        <v>21.187663195416327</v>
      </c>
      <c r="E45" s="248">
        <f t="shared" si="3"/>
        <v>4.7197276583872488E-2</v>
      </c>
      <c r="F45" s="109"/>
    </row>
    <row r="46" spans="1:6" ht="15.6" x14ac:dyDescent="0.3">
      <c r="A46" s="253">
        <f t="shared" si="4"/>
        <v>38</v>
      </c>
      <c r="B46" s="248">
        <f t="shared" si="0"/>
        <v>0.29119759395088207</v>
      </c>
      <c r="C46" s="248">
        <f t="shared" si="1"/>
        <v>1.3557404035833926E-2</v>
      </c>
      <c r="D46" s="248">
        <f t="shared" si="2"/>
        <v>21.478860789367207</v>
      </c>
      <c r="E46" s="248">
        <f t="shared" si="3"/>
        <v>4.655740403583393E-2</v>
      </c>
      <c r="F46" s="109"/>
    </row>
    <row r="47" spans="1:6" ht="15.6" x14ac:dyDescent="0.3">
      <c r="A47" s="253">
        <f t="shared" si="4"/>
        <v>39</v>
      </c>
      <c r="B47" s="248">
        <f t="shared" si="0"/>
        <v>0.28189505706764967</v>
      </c>
      <c r="C47" s="248">
        <f t="shared" si="1"/>
        <v>1.2954286103707817E-2</v>
      </c>
      <c r="D47" s="248">
        <f t="shared" si="2"/>
        <v>21.760755846434858</v>
      </c>
      <c r="E47" s="248">
        <f t="shared" si="3"/>
        <v>4.5954286103707817E-2</v>
      </c>
      <c r="F47" s="109"/>
    </row>
    <row r="48" spans="1:6" ht="15.6" x14ac:dyDescent="0.3">
      <c r="A48" s="253">
        <f t="shared" si="4"/>
        <v>40</v>
      </c>
      <c r="B48" s="248">
        <f t="shared" si="0"/>
        <v>0.27288969706452054</v>
      </c>
      <c r="C48" s="248">
        <f t="shared" si="1"/>
        <v>1.2385136019628476E-2</v>
      </c>
      <c r="D48" s="248">
        <f t="shared" si="2"/>
        <v>22.033645543499375</v>
      </c>
      <c r="E48" s="248">
        <f t="shared" si="3"/>
        <v>4.5385136019628479E-2</v>
      </c>
      <c r="F48" s="109"/>
    </row>
    <row r="49" spans="1:6" ht="15.6" x14ac:dyDescent="0.3">
      <c r="A49" s="253">
        <f t="shared" si="4"/>
        <v>41</v>
      </c>
      <c r="B49" s="248">
        <f t="shared" si="0"/>
        <v>0.26417202039159782</v>
      </c>
      <c r="C49" s="248">
        <f t="shared" si="1"/>
        <v>1.1847438415650027E-2</v>
      </c>
      <c r="D49" s="248">
        <f t="shared" si="2"/>
        <v>22.297817563890973</v>
      </c>
      <c r="E49" s="248">
        <f t="shared" si="3"/>
        <v>4.4847438415650032E-2</v>
      </c>
      <c r="F49" s="109"/>
    </row>
    <row r="50" spans="1:6" ht="15.6" x14ac:dyDescent="0.3">
      <c r="A50" s="253">
        <f t="shared" si="4"/>
        <v>42</v>
      </c>
      <c r="B50" s="248">
        <f t="shared" si="0"/>
        <v>0.25573283677792635</v>
      </c>
      <c r="C50" s="248">
        <f t="shared" si="1"/>
        <v>1.1338917032341913E-2</v>
      </c>
      <c r="D50" s="248">
        <f t="shared" si="2"/>
        <v>22.553550400668897</v>
      </c>
      <c r="E50" s="248">
        <f t="shared" si="3"/>
        <v>4.4338917032341912E-2</v>
      </c>
      <c r="F50" s="109"/>
    </row>
    <row r="51" spans="1:6" ht="15.6" x14ac:dyDescent="0.3">
      <c r="A51" s="253">
        <f t="shared" si="4"/>
        <v>43</v>
      </c>
      <c r="B51" s="248">
        <f t="shared" si="0"/>
        <v>0.24756324954300707</v>
      </c>
      <c r="C51" s="248">
        <f t="shared" si="1"/>
        <v>1.0857506933250443E-2</v>
      </c>
      <c r="D51" s="248">
        <f t="shared" si="2"/>
        <v>22.801113650211907</v>
      </c>
      <c r="E51" s="248">
        <f t="shared" si="3"/>
        <v>4.385750693325044E-2</v>
      </c>
      <c r="F51" s="109"/>
    </row>
    <row r="52" spans="1:6" ht="15.6" x14ac:dyDescent="0.3">
      <c r="A52" s="253">
        <f t="shared" si="4"/>
        <v>44</v>
      </c>
      <c r="B52" s="248">
        <f t="shared" si="0"/>
        <v>0.2396546462178191</v>
      </c>
      <c r="C52" s="248">
        <f t="shared" si="1"/>
        <v>1.0401330508364807E-2</v>
      </c>
      <c r="D52" s="248">
        <f t="shared" si="2"/>
        <v>23.040768296429722</v>
      </c>
      <c r="E52" s="248">
        <f t="shared" si="3"/>
        <v>4.340133050836481E-2</v>
      </c>
      <c r="F52" s="109"/>
    </row>
    <row r="53" spans="1:6" ht="15.6" x14ac:dyDescent="0.3">
      <c r="A53" s="253">
        <f t="shared" si="4"/>
        <v>45</v>
      </c>
      <c r="B53" s="248">
        <f t="shared" si="0"/>
        <v>0.23199868946545896</v>
      </c>
      <c r="C53" s="248">
        <f t="shared" si="1"/>
        <v>9.9686766771680101E-3</v>
      </c>
      <c r="D53" s="248">
        <f t="shared" si="2"/>
        <v>23.272766985895185</v>
      </c>
      <c r="E53" s="248">
        <f t="shared" si="3"/>
        <v>4.2968676677168006E-2</v>
      </c>
      <c r="F53" s="109"/>
    </row>
    <row r="54" spans="1:6" ht="15.6" x14ac:dyDescent="0.3">
      <c r="A54" s="253">
        <f t="shared" si="4"/>
        <v>46</v>
      </c>
      <c r="B54" s="248">
        <f t="shared" si="0"/>
        <v>0.22458730829182869</v>
      </c>
      <c r="C54" s="248">
        <f t="shared" si="1"/>
        <v>9.5579828043614746E-3</v>
      </c>
      <c r="D54" s="248">
        <f t="shared" si="2"/>
        <v>23.497354294187009</v>
      </c>
      <c r="E54" s="248">
        <f t="shared" si="3"/>
        <v>4.2557982804361474E-2</v>
      </c>
      <c r="F54" s="109"/>
    </row>
    <row r="55" spans="1:6" ht="15.6" x14ac:dyDescent="0.3">
      <c r="A55" s="253">
        <f t="shared" si="4"/>
        <v>47</v>
      </c>
      <c r="B55" s="248">
        <f t="shared" si="0"/>
        <v>0.21741268953710424</v>
      </c>
      <c r="C55" s="248">
        <f t="shared" si="1"/>
        <v>9.16781892423057E-3</v>
      </c>
      <c r="D55" s="248">
        <f t="shared" si="2"/>
        <v>23.714766983724115</v>
      </c>
      <c r="E55" s="248">
        <f t="shared" si="3"/>
        <v>4.216781892423057E-2</v>
      </c>
      <c r="F55" s="109"/>
    </row>
    <row r="56" spans="1:6" ht="15.6" x14ac:dyDescent="0.3">
      <c r="A56" s="253">
        <f t="shared" si="4"/>
        <v>48</v>
      </c>
      <c r="B56" s="248">
        <f t="shared" si="0"/>
        <v>0.21046726963901674</v>
      </c>
      <c r="C56" s="248">
        <f t="shared" si="1"/>
        <v>8.7968739369576592E-3</v>
      </c>
      <c r="D56" s="248">
        <f t="shared" si="2"/>
        <v>23.925234253363126</v>
      </c>
      <c r="E56" s="248">
        <f t="shared" si="3"/>
        <v>4.1796873936957663E-2</v>
      </c>
      <c r="F56" s="109"/>
    </row>
    <row r="57" spans="1:6" ht="15.6" x14ac:dyDescent="0.3">
      <c r="A57" s="253">
        <f t="shared" si="4"/>
        <v>49</v>
      </c>
      <c r="B57" s="248">
        <f t="shared" si="0"/>
        <v>0.20374372665926113</v>
      </c>
      <c r="C57" s="248">
        <f t="shared" si="1"/>
        <v>8.443943495159676E-3</v>
      </c>
      <c r="D57" s="248">
        <f t="shared" si="2"/>
        <v>24.128977980022388</v>
      </c>
      <c r="E57" s="248">
        <f t="shared" si="3"/>
        <v>4.1443943495159681E-2</v>
      </c>
      <c r="F57" s="109"/>
    </row>
    <row r="58" spans="1:6" ht="15.6" x14ac:dyDescent="0.3">
      <c r="A58" s="253">
        <f t="shared" si="4"/>
        <v>50</v>
      </c>
      <c r="B58" s="248">
        <f t="shared" si="0"/>
        <v>0.19723497256462844</v>
      </c>
      <c r="C58" s="248">
        <f t="shared" si="1"/>
        <v>8.1079193440034853E-3</v>
      </c>
      <c r="D58" s="248">
        <f t="shared" si="2"/>
        <v>24.326212952587017</v>
      </c>
      <c r="E58" s="248">
        <f t="shared" si="3"/>
        <v>4.1107919344003485E-2</v>
      </c>
      <c r="F58" s="109"/>
    </row>
    <row r="59" spans="1:6" ht="15.6" x14ac:dyDescent="0.3">
      <c r="A59" s="253">
        <f t="shared" si="4"/>
        <v>51</v>
      </c>
      <c r="B59" s="248">
        <f t="shared" si="0"/>
        <v>0.19093414575472259</v>
      </c>
      <c r="C59" s="248">
        <f t="shared" ref="C59:C108" si="5">$C$2/((1+$C$2)^A59-1)</f>
        <v>7.7877799153734635E-3</v>
      </c>
      <c r="D59" s="248">
        <f t="shared" si="2"/>
        <v>24.517147098341741</v>
      </c>
      <c r="E59" s="248">
        <f t="shared" si="3"/>
        <v>4.0787779915373461E-2</v>
      </c>
      <c r="F59" s="109"/>
    </row>
    <row r="60" spans="1:6" ht="15.6" x14ac:dyDescent="0.3">
      <c r="A60" s="253">
        <f t="shared" si="4"/>
        <v>52</v>
      </c>
      <c r="B60" s="248">
        <f t="shared" si="0"/>
        <v>0.18483460382838587</v>
      </c>
      <c r="C60" s="248">
        <f t="shared" si="5"/>
        <v>7.4825820072625089E-3</v>
      </c>
      <c r="D60" s="248">
        <f t="shared" si="2"/>
        <v>24.701981702170123</v>
      </c>
      <c r="E60" s="248">
        <f t="shared" si="3"/>
        <v>4.0482582007262506E-2</v>
      </c>
      <c r="F60" s="109"/>
    </row>
    <row r="61" spans="1:6" ht="15.6" x14ac:dyDescent="0.3">
      <c r="A61" s="253">
        <f t="shared" si="4"/>
        <v>53</v>
      </c>
      <c r="B61" s="248">
        <f t="shared" si="0"/>
        <v>0.17892991658120608</v>
      </c>
      <c r="C61" s="248">
        <f t="shared" si="5"/>
        <v>7.1914534050415086E-3</v>
      </c>
      <c r="D61" s="248">
        <f t="shared" si="2"/>
        <v>24.880911618751327</v>
      </c>
      <c r="E61" s="248">
        <f t="shared" si="3"/>
        <v>4.0191453405041509E-2</v>
      </c>
      <c r="F61" s="109"/>
    </row>
    <row r="62" spans="1:6" ht="15.6" x14ac:dyDescent="0.3">
      <c r="A62" s="253">
        <f t="shared" si="4"/>
        <v>54</v>
      </c>
      <c r="B62" s="248">
        <f t="shared" si="0"/>
        <v>0.17321385922672422</v>
      </c>
      <c r="C62" s="248">
        <f t="shared" si="5"/>
        <v>6.9135863224990572E-3</v>
      </c>
      <c r="D62" s="248">
        <f t="shared" si="2"/>
        <v>25.054125477978051</v>
      </c>
      <c r="E62" s="248">
        <f t="shared" si="3"/>
        <v>3.9913586322499063E-2</v>
      </c>
      <c r="F62" s="109"/>
    </row>
    <row r="63" spans="1:6" ht="15.6" x14ac:dyDescent="0.3">
      <c r="A63" s="253">
        <f t="shared" si="4"/>
        <v>55</v>
      </c>
      <c r="B63" s="248">
        <f t="shared" si="0"/>
        <v>0.16768040583419577</v>
      </c>
      <c r="C63" s="248">
        <f t="shared" si="5"/>
        <v>6.6482315583047012E-3</v>
      </c>
      <c r="D63" s="248">
        <f t="shared" si="2"/>
        <v>25.221805883812248</v>
      </c>
      <c r="E63" s="248">
        <f t="shared" si="3"/>
        <v>3.96482315583047E-2</v>
      </c>
      <c r="F63" s="109"/>
    </row>
    <row r="64" spans="1:6" ht="15.6" x14ac:dyDescent="0.3">
      <c r="A64" s="253">
        <f t="shared" si="4"/>
        <v>56</v>
      </c>
      <c r="B64" s="248">
        <f t="shared" si="0"/>
        <v>0.16232372297598821</v>
      </c>
      <c r="C64" s="248">
        <f t="shared" si="5"/>
        <v>6.3946932784561391E-3</v>
      </c>
      <c r="D64" s="248">
        <f t="shared" si="2"/>
        <v>25.384129606788235</v>
      </c>
      <c r="E64" s="248">
        <f t="shared" si="3"/>
        <v>3.9394693278456142E-2</v>
      </c>
      <c r="F64" s="109"/>
    </row>
    <row r="65" spans="1:6" ht="15.6" x14ac:dyDescent="0.3">
      <c r="A65" s="253">
        <f t="shared" si="4"/>
        <v>57</v>
      </c>
      <c r="B65" s="248">
        <f t="shared" si="0"/>
        <v>0.15713816357791693</v>
      </c>
      <c r="C65" s="248">
        <f t="shared" si="5"/>
        <v>6.1523243478240324E-3</v>
      </c>
      <c r="D65" s="248">
        <f t="shared" si="2"/>
        <v>25.541267770366151</v>
      </c>
      <c r="E65" s="248">
        <f t="shared" si="3"/>
        <v>3.9152324347824036E-2</v>
      </c>
      <c r="F65" s="109"/>
    </row>
    <row r="66" spans="1:6" ht="15.6" x14ac:dyDescent="0.3">
      <c r="A66" s="253">
        <f t="shared" si="4"/>
        <v>58</v>
      </c>
      <c r="B66" s="248">
        <f t="shared" si="0"/>
        <v>0.15211826096603773</v>
      </c>
      <c r="C66" s="248">
        <f t="shared" si="5"/>
        <v>5.9205221445135653E-3</v>
      </c>
      <c r="D66" s="248">
        <f t="shared" si="2"/>
        <v>25.693386031332189</v>
      </c>
      <c r="E66" s="248">
        <f t="shared" si="3"/>
        <v>3.8920522144513567E-2</v>
      </c>
      <c r="F66" s="109"/>
    </row>
    <row r="67" spans="1:6" ht="15.6" x14ac:dyDescent="0.3">
      <c r="A67" s="253">
        <f t="shared" si="4"/>
        <v>59</v>
      </c>
      <c r="B67" s="248">
        <f t="shared" si="0"/>
        <v>0.14725872310361832</v>
      </c>
      <c r="C67" s="248">
        <f t="shared" si="5"/>
        <v>5.6987247997494286E-3</v>
      </c>
      <c r="D67" s="248">
        <f t="shared" si="2"/>
        <v>25.840644754435807</v>
      </c>
      <c r="E67" s="248">
        <f t="shared" si="3"/>
        <v>3.869872479974943E-2</v>
      </c>
      <c r="F67" s="109"/>
    </row>
    <row r="68" spans="1:6" ht="15.6" x14ac:dyDescent="0.3">
      <c r="A68" s="253">
        <f t="shared" si="4"/>
        <v>60</v>
      </c>
      <c r="B68" s="248">
        <f t="shared" si="0"/>
        <v>0.14255442701221527</v>
      </c>
      <c r="C68" s="248">
        <f t="shared" si="5"/>
        <v>5.4864078136305471E-3</v>
      </c>
      <c r="D68" s="248">
        <f t="shared" si="2"/>
        <v>25.983199181448018</v>
      </c>
      <c r="E68" s="248">
        <f t="shared" si="3"/>
        <v>3.8486407813630552E-2</v>
      </c>
      <c r="F68" s="109"/>
    </row>
    <row r="69" spans="1:6" ht="15.6" x14ac:dyDescent="0.3">
      <c r="A69" s="253">
        <f t="shared" si="4"/>
        <v>61</v>
      </c>
      <c r="B69" s="248">
        <f t="shared" si="0"/>
        <v>0.13800041337097313</v>
      </c>
      <c r="C69" s="248">
        <f t="shared" si="5"/>
        <v>5.2830810036130502E-3</v>
      </c>
      <c r="D69" s="248">
        <f t="shared" si="2"/>
        <v>26.121199594818993</v>
      </c>
      <c r="E69" s="248">
        <f t="shared" si="3"/>
        <v>3.8283081003613051E-2</v>
      </c>
      <c r="F69" s="109"/>
    </row>
    <row r="70" spans="1:6" ht="15.6" x14ac:dyDescent="0.3">
      <c r="A70" s="253">
        <f t="shared" si="4"/>
        <v>62</v>
      </c>
      <c r="B70" s="248">
        <f t="shared" si="0"/>
        <v>0.13359188128845417</v>
      </c>
      <c r="C70" s="248">
        <f t="shared" si="5"/>
        <v>5.0882857481472027E-3</v>
      </c>
      <c r="D70" s="248">
        <f t="shared" si="2"/>
        <v>26.254791476107446</v>
      </c>
      <c r="E70" s="248">
        <f t="shared" si="3"/>
        <v>3.8088285748147203E-2</v>
      </c>
      <c r="F70" s="109"/>
    </row>
    <row r="71" spans="1:6" ht="15.6" x14ac:dyDescent="0.3">
      <c r="A71" s="253">
        <f t="shared" si="4"/>
        <v>63</v>
      </c>
      <c r="B71" s="248">
        <f t="shared" si="0"/>
        <v>0.12932418324148517</v>
      </c>
      <c r="C71" s="248">
        <f t="shared" si="5"/>
        <v>4.9015924926655834E-3</v>
      </c>
      <c r="D71" s="248">
        <f t="shared" si="2"/>
        <v>26.384115659348936</v>
      </c>
      <c r="E71" s="248">
        <f t="shared" si="3"/>
        <v>3.790159249266558E-2</v>
      </c>
      <c r="F71" s="109"/>
    </row>
    <row r="72" spans="1:6" ht="15.6" x14ac:dyDescent="0.3">
      <c r="A72" s="253">
        <f t="shared" si="4"/>
        <v>64</v>
      </c>
      <c r="B72" s="248">
        <f t="shared" si="0"/>
        <v>0.1251928201756875</v>
      </c>
      <c r="C72" s="248">
        <f t="shared" si="5"/>
        <v>4.7225984892206646E-3</v>
      </c>
      <c r="D72" s="248">
        <f t="shared" si="2"/>
        <v>26.509308479524623</v>
      </c>
      <c r="E72" s="248">
        <f t="shared" si="3"/>
        <v>3.772259848922066E-2</v>
      </c>
      <c r="F72" s="109"/>
    </row>
    <row r="73" spans="1:6" ht="15.6" x14ac:dyDescent="0.3">
      <c r="A73" s="253">
        <f t="shared" si="4"/>
        <v>65</v>
      </c>
      <c r="B73" s="248">
        <f t="shared" si="0"/>
        <v>0.12119343676252421</v>
      </c>
      <c r="C73" s="248">
        <f t="shared" si="5"/>
        <v>4.550925744602757E-3</v>
      </c>
      <c r="D73" s="248">
        <f t="shared" si="2"/>
        <v>26.630501916287145</v>
      </c>
      <c r="E73" s="248">
        <f t="shared" si="3"/>
        <v>3.755092574460276E-2</v>
      </c>
      <c r="F73" s="109"/>
    </row>
    <row r="74" spans="1:6" ht="15.6" x14ac:dyDescent="0.3">
      <c r="A74" s="253">
        <f t="shared" si="4"/>
        <v>66</v>
      </c>
      <c r="B74" s="248">
        <f t="shared" ref="B74:B108" si="6">1/((1+$C$2)^A74)</f>
        <v>0.11732181680786472</v>
      </c>
      <c r="C74" s="248">
        <f t="shared" si="5"/>
        <v>4.3862191548205377E-3</v>
      </c>
      <c r="D74" s="248">
        <f t="shared" ref="D74:D108" si="7">(((1+$C$2)^A74)-1)/($C$2*((1+$C$2)^A74))</f>
        <v>26.747823733095011</v>
      </c>
      <c r="E74" s="248">
        <f t="shared" ref="E74:E108" si="8">($C$2*(1+$C$2)^A74)/(((1+$C$2)^A74)-1)</f>
        <v>3.7386219154820537E-2</v>
      </c>
      <c r="F74" s="109"/>
    </row>
    <row r="75" spans="1:6" ht="15.6" x14ac:dyDescent="0.3">
      <c r="A75" s="253">
        <f t="shared" ref="A75:A108" si="9">A74+1</f>
        <v>67</v>
      </c>
      <c r="B75" s="248">
        <f t="shared" si="6"/>
        <v>0.11357387880722625</v>
      </c>
      <c r="C75" s="248">
        <f t="shared" si="5"/>
        <v>4.2281448064676232E-3</v>
      </c>
      <c r="D75" s="248">
        <f t="shared" si="7"/>
        <v>26.861397611902234</v>
      </c>
      <c r="E75" s="248">
        <f t="shared" si="8"/>
        <v>3.7228144806467627E-2</v>
      </c>
      <c r="F75" s="109"/>
    </row>
    <row r="76" spans="1:6" ht="15.6" x14ac:dyDescent="0.3">
      <c r="A76" s="253">
        <f t="shared" si="9"/>
        <v>68</v>
      </c>
      <c r="B76" s="248">
        <f t="shared" si="6"/>
        <v>0.10994567164300702</v>
      </c>
      <c r="C76" s="248">
        <f t="shared" si="5"/>
        <v>4.0763884277904327E-3</v>
      </c>
      <c r="D76" s="248">
        <f t="shared" si="7"/>
        <v>26.971343283545238</v>
      </c>
      <c r="E76" s="248">
        <f t="shared" si="8"/>
        <v>3.7076388427790437E-2</v>
      </c>
      <c r="F76" s="109"/>
    </row>
    <row r="77" spans="1:6" ht="15.6" x14ac:dyDescent="0.3">
      <c r="A77" s="253">
        <f t="shared" si="9"/>
        <v>69</v>
      </c>
      <c r="B77" s="248">
        <f t="shared" si="6"/>
        <v>0.10643337041917428</v>
      </c>
      <c r="C77" s="248">
        <f t="shared" si="5"/>
        <v>3.9306539742653334E-3</v>
      </c>
      <c r="D77" s="248">
        <f t="shared" si="7"/>
        <v>27.077776653964413</v>
      </c>
      <c r="E77" s="248">
        <f t="shared" si="8"/>
        <v>3.6930653974265336E-2</v>
      </c>
      <c r="F77" s="109"/>
    </row>
    <row r="78" spans="1:6" ht="15.6" x14ac:dyDescent="0.3">
      <c r="A78" s="253">
        <f t="shared" si="9"/>
        <v>70</v>
      </c>
      <c r="B78" s="248">
        <f t="shared" si="6"/>
        <v>0.10303327242901673</v>
      </c>
      <c r="C78" s="248">
        <f t="shared" si="5"/>
        <v>3.7906623352296854E-3</v>
      </c>
      <c r="D78" s="248">
        <f t="shared" si="7"/>
        <v>27.180809926393433</v>
      </c>
      <c r="E78" s="248">
        <f t="shared" si="8"/>
        <v>3.6790662335229686E-2</v>
      </c>
      <c r="F78" s="109"/>
    </row>
    <row r="79" spans="1:6" ht="15.6" x14ac:dyDescent="0.3">
      <c r="A79" s="253">
        <f t="shared" si="9"/>
        <v>71</v>
      </c>
      <c r="B79" s="248">
        <f t="shared" si="6"/>
        <v>9.9741793251710315E-2</v>
      </c>
      <c r="C79" s="248">
        <f t="shared" si="5"/>
        <v>3.6561501496278292E-3</v>
      </c>
      <c r="D79" s="248">
        <f t="shared" si="7"/>
        <v>27.280551719645139</v>
      </c>
      <c r="E79" s="248">
        <f t="shared" si="8"/>
        <v>3.6656150149627836E-2</v>
      </c>
      <c r="F79" s="109"/>
    </row>
    <row r="80" spans="1:6" ht="15.6" x14ac:dyDescent="0.3">
      <c r="A80" s="253">
        <f t="shared" si="9"/>
        <v>72</v>
      </c>
      <c r="B80" s="248">
        <f t="shared" si="6"/>
        <v>9.6555462973582126E-2</v>
      </c>
      <c r="C80" s="248">
        <f t="shared" si="5"/>
        <v>3.5268687202599557E-3</v>
      </c>
      <c r="D80" s="248">
        <f t="shared" si="7"/>
        <v>27.377107182618722</v>
      </c>
      <c r="E80" s="248">
        <f t="shared" si="8"/>
        <v>3.652686872025996E-2</v>
      </c>
      <c r="F80" s="109"/>
    </row>
    <row r="81" spans="1:6" ht="15.6" x14ac:dyDescent="0.3">
      <c r="A81" s="253">
        <f t="shared" si="9"/>
        <v>73</v>
      </c>
      <c r="B81" s="248">
        <f t="shared" si="6"/>
        <v>9.3470922530089179E-2</v>
      </c>
      <c r="C81" s="248">
        <f t="shared" si="5"/>
        <v>3.4025830170851018E-3</v>
      </c>
      <c r="D81" s="248">
        <f t="shared" si="7"/>
        <v>27.47057810514881</v>
      </c>
      <c r="E81" s="248">
        <f t="shared" si="8"/>
        <v>3.6402583017085106E-2</v>
      </c>
      <c r="F81" s="109"/>
    </row>
    <row r="82" spans="1:6" ht="15.6" x14ac:dyDescent="0.3">
      <c r="A82" s="253">
        <f t="shared" si="9"/>
        <v>74</v>
      </c>
      <c r="B82" s="248">
        <f t="shared" si="6"/>
        <v>9.0484920164655577E-2</v>
      </c>
      <c r="C82" s="248">
        <f t="shared" si="5"/>
        <v>3.2830707611513268E-3</v>
      </c>
      <c r="D82" s="248">
        <f t="shared" si="7"/>
        <v>27.561063025313466</v>
      </c>
      <c r="E82" s="248">
        <f t="shared" si="8"/>
        <v>3.628307076115133E-2</v>
      </c>
      <c r="F82" s="109"/>
    </row>
    <row r="83" spans="1:6" ht="15.6" x14ac:dyDescent="0.3">
      <c r="A83" s="253">
        <f t="shared" si="9"/>
        <v>75</v>
      </c>
      <c r="B83" s="248">
        <f t="shared" si="6"/>
        <v>8.7594308000634627E-2</v>
      </c>
      <c r="C83" s="248">
        <f t="shared" si="5"/>
        <v>3.1681215816252856E-3</v>
      </c>
      <c r="D83" s="248">
        <f t="shared" si="7"/>
        <v>27.648657333314102</v>
      </c>
      <c r="E83" s="248">
        <f t="shared" si="8"/>
        <v>3.6168121581625287E-2</v>
      </c>
      <c r="F83" s="109"/>
    </row>
    <row r="84" spans="1:6" ht="15.6" x14ac:dyDescent="0.3">
      <c r="A84" s="253">
        <f t="shared" si="9"/>
        <v>76</v>
      </c>
      <c r="B84" s="248">
        <f t="shared" si="6"/>
        <v>8.479603872278281E-2</v>
      </c>
      <c r="C84" s="248">
        <f t="shared" si="5"/>
        <v>3.0575362391861757E-3</v>
      </c>
      <c r="D84" s="248">
        <f t="shared" si="7"/>
        <v>27.733453372036884</v>
      </c>
      <c r="E84" s="248">
        <f t="shared" si="8"/>
        <v>3.6057536239186179E-2</v>
      </c>
      <c r="F84" s="109"/>
    </row>
    <row r="85" spans="1:6" ht="15.6" x14ac:dyDescent="0.3">
      <c r="A85" s="253">
        <f t="shared" si="9"/>
        <v>77</v>
      </c>
      <c r="B85" s="248">
        <f t="shared" si="6"/>
        <v>8.2087162364746197E-2</v>
      </c>
      <c r="C85" s="248">
        <f t="shared" si="5"/>
        <v>2.9511259097489998E-3</v>
      </c>
      <c r="D85" s="248">
        <f t="shared" si="7"/>
        <v>27.815540534401631</v>
      </c>
      <c r="E85" s="248">
        <f t="shared" si="8"/>
        <v>3.5951125909748999E-2</v>
      </c>
      <c r="F85" s="109"/>
    </row>
    <row r="86" spans="1:6" ht="15.6" x14ac:dyDescent="0.3">
      <c r="A86" s="253">
        <f t="shared" si="9"/>
        <v>78</v>
      </c>
      <c r="B86" s="248">
        <f t="shared" si="6"/>
        <v>7.9464823199173487E-2</v>
      </c>
      <c r="C86" s="248">
        <f t="shared" si="5"/>
        <v>2.8487115231014284E-3</v>
      </c>
      <c r="D86" s="248">
        <f t="shared" si="7"/>
        <v>27.895005357600802</v>
      </c>
      <c r="E86" s="248">
        <f t="shared" si="8"/>
        <v>3.5848711523101429E-2</v>
      </c>
      <c r="F86" s="109"/>
    </row>
    <row r="87" spans="1:6" ht="15.6" x14ac:dyDescent="0.3">
      <c r="A87" s="253">
        <f t="shared" si="9"/>
        <v>79</v>
      </c>
      <c r="B87" s="248">
        <f t="shared" si="6"/>
        <v>7.6926256727176665E-2</v>
      </c>
      <c r="C87" s="248">
        <f t="shared" si="5"/>
        <v>2.750123151587177E-3</v>
      </c>
      <c r="D87" s="248">
        <f t="shared" si="7"/>
        <v>27.971931614327978</v>
      </c>
      <c r="E87" s="248">
        <f t="shared" si="8"/>
        <v>3.5750123151587182E-2</v>
      </c>
      <c r="F87" s="109"/>
    </row>
    <row r="88" spans="1:6" ht="15.6" x14ac:dyDescent="0.3">
      <c r="A88" s="253">
        <f t="shared" si="9"/>
        <v>80</v>
      </c>
      <c r="B88" s="248">
        <f t="shared" si="6"/>
        <v>7.4468786763965802E-2</v>
      </c>
      <c r="C88" s="248">
        <f t="shared" si="5"/>
        <v>2.6551994444558549E-3</v>
      </c>
      <c r="D88" s="248">
        <f t="shared" si="7"/>
        <v>28.046400401091944</v>
      </c>
      <c r="E88" s="248">
        <f t="shared" si="8"/>
        <v>3.565519944445586E-2</v>
      </c>
      <c r="F88" s="109"/>
    </row>
    <row r="89" spans="1:6" ht="15.6" x14ac:dyDescent="0.3">
      <c r="A89" s="253">
        <f t="shared" si="9"/>
        <v>81</v>
      </c>
      <c r="B89" s="248">
        <f t="shared" si="6"/>
        <v>7.2089822617585494E-2</v>
      </c>
      <c r="C89" s="248">
        <f t="shared" si="5"/>
        <v>2.563787103932035E-3</v>
      </c>
      <c r="D89" s="248">
        <f t="shared" si="7"/>
        <v>28.118490223709529</v>
      </c>
      <c r="E89" s="248">
        <f t="shared" si="8"/>
        <v>3.5563787103932036E-2</v>
      </c>
      <c r="F89" s="109"/>
    </row>
    <row r="90" spans="1:6" ht="15.6" x14ac:dyDescent="0.3">
      <c r="A90" s="253">
        <f t="shared" si="9"/>
        <v>82</v>
      </c>
      <c r="B90" s="248">
        <f t="shared" si="6"/>
        <v>6.9786856357778801E-2</v>
      </c>
      <c r="C90" s="248">
        <f t="shared" si="5"/>
        <v>2.4757403994416873E-3</v>
      </c>
      <c r="D90" s="248">
        <f t="shared" si="7"/>
        <v>28.188277080067309</v>
      </c>
      <c r="E90" s="248">
        <f t="shared" si="8"/>
        <v>3.5475740399441687E-2</v>
      </c>
      <c r="F90" s="109"/>
    </row>
    <row r="91" spans="1:6" ht="15.6" x14ac:dyDescent="0.3">
      <c r="A91" s="253">
        <f t="shared" si="9"/>
        <v>83</v>
      </c>
      <c r="B91" s="248">
        <f t="shared" si="6"/>
        <v>6.7557460172099515E-2</v>
      </c>
      <c r="C91" s="248">
        <f t="shared" si="5"/>
        <v>2.3909207167776367E-3</v>
      </c>
      <c r="D91" s="248">
        <f t="shared" si="7"/>
        <v>28.255834540239409</v>
      </c>
      <c r="E91" s="248">
        <f t="shared" si="8"/>
        <v>3.5390920716777637E-2</v>
      </c>
      <c r="F91" s="109"/>
    </row>
    <row r="92" spans="1:6" ht="15.6" x14ac:dyDescent="0.3">
      <c r="A92" s="253">
        <f t="shared" si="9"/>
        <v>84</v>
      </c>
      <c r="B92" s="248">
        <f t="shared" si="6"/>
        <v>6.5399283806485506E-2</v>
      </c>
      <c r="C92" s="248">
        <f t="shared" si="5"/>
        <v>2.3091961392924494E-3</v>
      </c>
      <c r="D92" s="248">
        <f t="shared" si="7"/>
        <v>28.321233824045894</v>
      </c>
      <c r="E92" s="248">
        <f t="shared" si="8"/>
        <v>3.5309196139292447E-2</v>
      </c>
      <c r="F92" s="109"/>
    </row>
    <row r="93" spans="1:6" ht="15.6" x14ac:dyDescent="0.3">
      <c r="A93" s="253">
        <f t="shared" si="9"/>
        <v>85</v>
      </c>
      <c r="B93" s="248">
        <f t="shared" si="6"/>
        <v>6.3310052087594867E-2</v>
      </c>
      <c r="C93" s="248">
        <f t="shared" si="5"/>
        <v>2.2304410584813982E-3</v>
      </c>
      <c r="D93" s="248">
        <f t="shared" si="7"/>
        <v>28.384543876133488</v>
      </c>
      <c r="E93" s="248">
        <f t="shared" si="8"/>
        <v>3.5230441058481402E-2</v>
      </c>
      <c r="F93" s="109"/>
    </row>
    <row r="94" spans="1:6" ht="15.6" x14ac:dyDescent="0.3">
      <c r="A94" s="253">
        <f t="shared" si="9"/>
        <v>86</v>
      </c>
      <c r="B94" s="248">
        <f t="shared" si="6"/>
        <v>6.128756252429321E-2</v>
      </c>
      <c r="C94" s="248">
        <f t="shared" si="5"/>
        <v>2.1545358115637159E-3</v>
      </c>
      <c r="D94" s="248">
        <f t="shared" si="7"/>
        <v>28.445831438657777</v>
      </c>
      <c r="E94" s="248">
        <f t="shared" si="8"/>
        <v>3.515453581156372E-2</v>
      </c>
      <c r="F94" s="109"/>
    </row>
    <row r="95" spans="1:6" ht="15.6" x14ac:dyDescent="0.3">
      <c r="A95" s="253">
        <f t="shared" si="9"/>
        <v>87</v>
      </c>
      <c r="B95" s="248">
        <f t="shared" si="6"/>
        <v>5.9329682985763035E-2</v>
      </c>
      <c r="C95" s="248">
        <f t="shared" si="5"/>
        <v>2.0813663438904364E-3</v>
      </c>
      <c r="D95" s="248">
        <f t="shared" si="7"/>
        <v>28.505161121643546</v>
      </c>
      <c r="E95" s="248">
        <f t="shared" si="8"/>
        <v>3.5081366343890433E-2</v>
      </c>
      <c r="F95" s="109"/>
    </row>
    <row r="96" spans="1:6" ht="15.6" x14ac:dyDescent="0.3">
      <c r="A96" s="253">
        <f t="shared" si="9"/>
        <v>88</v>
      </c>
      <c r="B96" s="248">
        <f t="shared" si="6"/>
        <v>5.7434349453788044E-2</v>
      </c>
      <c r="C96" s="248">
        <f t="shared" si="5"/>
        <v>2.0108238942047906E-3</v>
      </c>
      <c r="D96" s="248">
        <f t="shared" si="7"/>
        <v>28.562595471097328</v>
      </c>
      <c r="E96" s="248">
        <f t="shared" si="8"/>
        <v>3.5010823894204797E-2</v>
      </c>
      <c r="F96" s="109"/>
    </row>
    <row r="97" spans="1:6" ht="15.6" x14ac:dyDescent="0.3">
      <c r="A97" s="253">
        <f t="shared" si="9"/>
        <v>89</v>
      </c>
      <c r="B97" s="248">
        <f t="shared" si="6"/>
        <v>5.559956384684224E-2</v>
      </c>
      <c r="C97" s="248">
        <f t="shared" si="5"/>
        <v>1.9428047009586921E-3</v>
      </c>
      <c r="D97" s="248">
        <f t="shared" si="7"/>
        <v>28.618195034944176</v>
      </c>
      <c r="E97" s="248">
        <f t="shared" si="8"/>
        <v>3.4942804700958695E-2</v>
      </c>
      <c r="F97" s="109"/>
    </row>
    <row r="98" spans="1:6" ht="15.6" x14ac:dyDescent="0.3">
      <c r="A98" s="253">
        <f t="shared" si="9"/>
        <v>90</v>
      </c>
      <c r="B98" s="248">
        <f t="shared" si="6"/>
        <v>5.3823391913690476E-2</v>
      </c>
      <c r="C98" s="248">
        <f t="shared" si="5"/>
        <v>1.8772097280487455E-3</v>
      </c>
      <c r="D98" s="248">
        <f t="shared" si="7"/>
        <v>28.672018426857861</v>
      </c>
      <c r="E98" s="248">
        <f t="shared" si="8"/>
        <v>3.4877209728048746E-2</v>
      </c>
      <c r="F98" s="109"/>
    </row>
    <row r="99" spans="1:6" ht="15.6" x14ac:dyDescent="0.3">
      <c r="A99" s="253">
        <f t="shared" si="9"/>
        <v>91</v>
      </c>
      <c r="B99" s="248">
        <f t="shared" si="6"/>
        <v>5.2103961194279257E-2</v>
      </c>
      <c r="C99" s="248">
        <f t="shared" si="5"/>
        <v>1.8139444084791954E-3</v>
      </c>
      <c r="D99" s="248">
        <f t="shared" si="7"/>
        <v>28.724122388052141</v>
      </c>
      <c r="E99" s="248">
        <f t="shared" si="8"/>
        <v>3.4813944408479194E-2</v>
      </c>
      <c r="F99" s="109"/>
    </row>
    <row r="100" spans="1:6" ht="15.6" x14ac:dyDescent="0.3">
      <c r="A100" s="253">
        <f t="shared" si="9"/>
        <v>92</v>
      </c>
      <c r="B100" s="248">
        <f t="shared" si="6"/>
        <v>5.0439459045768902E-2</v>
      </c>
      <c r="C100" s="248">
        <f t="shared" si="5"/>
        <v>1.7529184045892267E-3</v>
      </c>
      <c r="D100" s="248">
        <f t="shared" si="7"/>
        <v>28.77456184709791</v>
      </c>
      <c r="E100" s="248">
        <f t="shared" si="8"/>
        <v>3.4752918404589231E-2</v>
      </c>
      <c r="F100" s="109"/>
    </row>
    <row r="101" spans="1:6" ht="15.6" x14ac:dyDescent="0.3">
      <c r="A101" s="253">
        <f t="shared" si="9"/>
        <v>93</v>
      </c>
      <c r="B101" s="248">
        <f t="shared" si="6"/>
        <v>4.8828130731625265E-2</v>
      </c>
      <c r="C101" s="248">
        <f t="shared" si="5"/>
        <v>1.6940453835993282E-3</v>
      </c>
      <c r="D101" s="248">
        <f t="shared" si="7"/>
        <v>28.823389977829535</v>
      </c>
      <c r="E101" s="248">
        <f t="shared" si="8"/>
        <v>3.4694045383599333E-2</v>
      </c>
      <c r="F101" s="109"/>
    </row>
    <row r="102" spans="1:6" ht="15.6" x14ac:dyDescent="0.3">
      <c r="A102" s="253">
        <f t="shared" si="9"/>
        <v>94</v>
      </c>
      <c r="B102" s="248">
        <f t="shared" si="6"/>
        <v>4.7268277571757278E-2</v>
      </c>
      <c r="C102" s="248">
        <f t="shared" si="5"/>
        <v>1.6372428073375864E-3</v>
      </c>
      <c r="D102" s="248">
        <f t="shared" si="7"/>
        <v>28.870658255401295</v>
      </c>
      <c r="E102" s="248">
        <f t="shared" si="8"/>
        <v>3.4637242807337584E-2</v>
      </c>
      <c r="F102" s="109"/>
    </row>
    <row r="103" spans="1:6" ht="15.6" x14ac:dyDescent="0.3">
      <c r="A103" s="253">
        <f t="shared" si="9"/>
        <v>95</v>
      </c>
      <c r="B103" s="248">
        <f t="shared" si="6"/>
        <v>4.5758255151749555E-2</v>
      </c>
      <c r="C103" s="248">
        <f t="shared" si="5"/>
        <v>1.5824317351027949E-3</v>
      </c>
      <c r="D103" s="248">
        <f t="shared" si="7"/>
        <v>28.916416510553042</v>
      </c>
      <c r="E103" s="248">
        <f t="shared" si="8"/>
        <v>3.4582431735102795E-2</v>
      </c>
      <c r="F103" s="109"/>
    </row>
    <row r="104" spans="1:6" ht="15.6" x14ac:dyDescent="0.3">
      <c r="A104" s="253">
        <f t="shared" si="9"/>
        <v>96</v>
      </c>
      <c r="B104" s="248">
        <f t="shared" si="6"/>
        <v>4.4296471589302576E-2</v>
      </c>
      <c r="C104" s="248">
        <f t="shared" si="5"/>
        <v>1.5295366387083258E-3</v>
      </c>
      <c r="D104" s="248">
        <f t="shared" si="7"/>
        <v>28.960712982142343</v>
      </c>
      <c r="E104" s="248">
        <f t="shared" si="8"/>
        <v>3.4529536638708329E-2</v>
      </c>
      <c r="F104" s="109"/>
    </row>
    <row r="105" spans="1:6" ht="15.6" x14ac:dyDescent="0.3">
      <c r="A105" s="253">
        <f t="shared" si="9"/>
        <v>97</v>
      </c>
      <c r="B105" s="248">
        <f t="shared" si="6"/>
        <v>4.2881385856052827E-2</v>
      </c>
      <c r="C105" s="248">
        <f t="shared" si="5"/>
        <v>1.4784852288296628E-3</v>
      </c>
      <c r="D105" s="248">
        <f t="shared" si="7"/>
        <v>29.003594367998396</v>
      </c>
      <c r="E105" s="248">
        <f t="shared" si="8"/>
        <v>3.4478485228829667E-2</v>
      </c>
      <c r="F105" s="109"/>
    </row>
    <row r="106" spans="1:6" ht="15.6" x14ac:dyDescent="0.3">
      <c r="A106" s="253">
        <f t="shared" si="9"/>
        <v>98</v>
      </c>
      <c r="B106" s="248">
        <f t="shared" si="6"/>
        <v>4.1511506153003717E-2</v>
      </c>
      <c r="C106" s="248">
        <f t="shared" si="5"/>
        <v>1.4292082918501857E-3</v>
      </c>
      <c r="D106" s="248">
        <f t="shared" si="7"/>
        <v>29.045105874151403</v>
      </c>
      <c r="E106" s="248">
        <f t="shared" si="8"/>
        <v>3.4429208291850186E-2</v>
      </c>
      <c r="F106" s="109"/>
    </row>
    <row r="107" spans="1:6" ht="15.6" x14ac:dyDescent="0.3">
      <c r="A107" s="253">
        <f t="shared" si="9"/>
        <v>99</v>
      </c>
      <c r="B107" s="248">
        <f t="shared" si="6"/>
        <v>4.0185388337854518E-2</v>
      </c>
      <c r="C107" s="248">
        <f t="shared" si="5"/>
        <v>1.3816395364649775E-3</v>
      </c>
      <c r="D107" s="248">
        <f t="shared" si="7"/>
        <v>29.085291262489257</v>
      </c>
      <c r="E107" s="248">
        <f t="shared" si="8"/>
        <v>3.4381639536464975E-2</v>
      </c>
      <c r="F107" s="109"/>
    </row>
    <row r="108" spans="1:6" ht="15.6" x14ac:dyDescent="0.3">
      <c r="A108" s="253">
        <f t="shared" si="9"/>
        <v>100</v>
      </c>
      <c r="B108" s="248">
        <f t="shared" si="6"/>
        <v>3.8901634402569725E-2</v>
      </c>
      <c r="C108" s="248">
        <f t="shared" si="5"/>
        <v>1.3357154493617354E-3</v>
      </c>
      <c r="D108" s="248">
        <f t="shared" si="7"/>
        <v>29.124192896891827</v>
      </c>
      <c r="E108" s="248">
        <f t="shared" si="8"/>
        <v>3.4335715449361738E-2</v>
      </c>
      <c r="F108" s="109"/>
    </row>
    <row r="109" spans="1:6" s="58" customFormat="1" x14ac:dyDescent="0.3">
      <c r="A109" s="22"/>
      <c r="B109" s="22"/>
      <c r="C109" s="22"/>
      <c r="D109" s="22"/>
      <c r="E109" s="22"/>
    </row>
    <row r="110" spans="1:6" s="58" customFormat="1" ht="15.6" x14ac:dyDescent="0.3">
      <c r="A110" s="507" t="s">
        <v>305</v>
      </c>
      <c r="B110" s="507"/>
      <c r="C110" s="507"/>
      <c r="D110" s="507"/>
      <c r="E110" s="22"/>
    </row>
    <row r="111" spans="1:6" s="58" customFormat="1" x14ac:dyDescent="0.3"/>
    <row r="112" spans="1:6" s="58" customFormat="1" x14ac:dyDescent="0.3"/>
    <row r="113" s="58" customFormat="1" x14ac:dyDescent="0.3"/>
    <row r="114" s="58" customFormat="1" x14ac:dyDescent="0.3"/>
    <row r="115" s="58" customFormat="1" x14ac:dyDescent="0.3"/>
    <row r="116" s="58" customFormat="1" x14ac:dyDescent="0.3"/>
    <row r="117" s="58" customFormat="1" x14ac:dyDescent="0.3"/>
    <row r="118" s="58" customFormat="1" x14ac:dyDescent="0.3"/>
    <row r="119" s="58" customFormat="1" x14ac:dyDescent="0.3"/>
    <row r="120" s="58" customFormat="1" x14ac:dyDescent="0.3"/>
    <row r="121" s="58" customFormat="1" x14ac:dyDescent="0.3"/>
    <row r="122" s="58" customFormat="1" x14ac:dyDescent="0.3"/>
    <row r="123" s="58" customFormat="1" x14ac:dyDescent="0.3"/>
    <row r="124" s="58" customFormat="1" x14ac:dyDescent="0.3"/>
    <row r="125" s="58" customFormat="1" x14ac:dyDescent="0.3"/>
    <row r="126" s="58" customFormat="1" x14ac:dyDescent="0.3"/>
    <row r="127" s="58" customFormat="1" x14ac:dyDescent="0.3"/>
    <row r="128" s="58" customFormat="1" x14ac:dyDescent="0.3"/>
    <row r="129" s="58" customFormat="1" x14ac:dyDescent="0.3"/>
    <row r="130" s="58" customFormat="1" x14ac:dyDescent="0.3"/>
    <row r="131" s="58" customFormat="1" x14ac:dyDescent="0.3"/>
    <row r="132" s="58" customFormat="1" x14ac:dyDescent="0.3"/>
    <row r="133" s="58" customFormat="1" x14ac:dyDescent="0.3"/>
    <row r="134" s="58" customFormat="1" x14ac:dyDescent="0.3"/>
    <row r="135" s="58" customFormat="1" x14ac:dyDescent="0.3"/>
    <row r="136" s="58" customFormat="1" x14ac:dyDescent="0.3"/>
    <row r="137" s="58" customFormat="1" x14ac:dyDescent="0.3"/>
    <row r="138" s="58" customFormat="1" x14ac:dyDescent="0.3"/>
    <row r="139" s="58" customFormat="1" x14ac:dyDescent="0.3"/>
    <row r="140" s="58" customFormat="1" x14ac:dyDescent="0.3"/>
    <row r="141" s="58" customFormat="1" x14ac:dyDescent="0.3"/>
    <row r="142" s="58" customFormat="1" x14ac:dyDescent="0.3"/>
    <row r="143" s="58" customFormat="1" x14ac:dyDescent="0.3"/>
    <row r="144" s="58" customFormat="1" x14ac:dyDescent="0.3"/>
    <row r="145" s="58" customFormat="1" x14ac:dyDescent="0.3"/>
    <row r="146" s="58" customFormat="1" x14ac:dyDescent="0.3"/>
    <row r="147" s="58" customFormat="1" x14ac:dyDescent="0.3"/>
    <row r="148" s="58" customFormat="1" x14ac:dyDescent="0.3"/>
    <row r="149" s="58" customFormat="1" x14ac:dyDescent="0.3"/>
    <row r="150" s="58" customFormat="1" x14ac:dyDescent="0.3"/>
    <row r="151" s="58" customFormat="1" x14ac:dyDescent="0.3"/>
    <row r="152" s="58" customFormat="1" x14ac:dyDescent="0.3"/>
    <row r="153" s="58" customFormat="1" x14ac:dyDescent="0.3"/>
    <row r="154" s="58" customFormat="1" x14ac:dyDescent="0.3"/>
    <row r="155" s="58" customFormat="1" x14ac:dyDescent="0.3"/>
    <row r="156" s="58" customFormat="1" x14ac:dyDescent="0.3"/>
    <row r="157" s="58" customFormat="1" x14ac:dyDescent="0.3"/>
    <row r="158" s="58" customFormat="1" x14ac:dyDescent="0.3"/>
    <row r="159" s="58" customFormat="1" x14ac:dyDescent="0.3"/>
    <row r="160" s="58" customFormat="1" x14ac:dyDescent="0.3"/>
    <row r="161" s="58" customFormat="1" x14ac:dyDescent="0.3"/>
    <row r="162" s="58" customFormat="1" x14ac:dyDescent="0.3"/>
    <row r="163" s="58" customFormat="1" x14ac:dyDescent="0.3"/>
    <row r="164" s="58" customFormat="1" x14ac:dyDescent="0.3"/>
    <row r="165" s="58" customFormat="1" x14ac:dyDescent="0.3"/>
    <row r="166" s="58" customFormat="1" x14ac:dyDescent="0.3"/>
    <row r="167" s="58" customFormat="1" x14ac:dyDescent="0.3"/>
    <row r="168" s="58" customFormat="1" x14ac:dyDescent="0.3"/>
    <row r="169" s="58" customFormat="1" x14ac:dyDescent="0.3"/>
    <row r="170" s="58" customFormat="1" x14ac:dyDescent="0.3"/>
    <row r="171" s="58" customFormat="1" x14ac:dyDescent="0.3"/>
    <row r="172" s="58" customFormat="1" x14ac:dyDescent="0.3"/>
    <row r="173" s="58" customFormat="1" x14ac:dyDescent="0.3"/>
    <row r="174" s="58" customFormat="1" x14ac:dyDescent="0.3"/>
    <row r="175" s="58" customFormat="1" x14ac:dyDescent="0.3"/>
    <row r="176" s="58" customFormat="1" x14ac:dyDescent="0.3"/>
    <row r="177" s="58" customFormat="1" x14ac:dyDescent="0.3"/>
    <row r="178" s="58" customFormat="1" x14ac:dyDescent="0.3"/>
    <row r="179" s="58" customFormat="1" x14ac:dyDescent="0.3"/>
    <row r="180" s="58" customFormat="1" x14ac:dyDescent="0.3"/>
    <row r="181" s="58" customFormat="1" x14ac:dyDescent="0.3"/>
    <row r="182" s="58" customFormat="1" x14ac:dyDescent="0.3"/>
    <row r="183" s="58" customFormat="1" x14ac:dyDescent="0.3"/>
    <row r="184" s="58" customFormat="1" x14ac:dyDescent="0.3"/>
    <row r="185" s="58" customFormat="1" x14ac:dyDescent="0.3"/>
    <row r="186" s="58" customFormat="1" x14ac:dyDescent="0.3"/>
    <row r="187" s="58" customFormat="1" x14ac:dyDescent="0.3"/>
    <row r="188" s="58" customFormat="1" x14ac:dyDescent="0.3"/>
    <row r="189" s="58" customFormat="1" x14ac:dyDescent="0.3"/>
    <row r="190" s="58" customFormat="1" x14ac:dyDescent="0.3"/>
    <row r="191" s="58" customFormat="1" x14ac:dyDescent="0.3"/>
    <row r="192" s="58" customFormat="1" x14ac:dyDescent="0.3"/>
    <row r="193" s="58" customFormat="1" x14ac:dyDescent="0.3"/>
    <row r="194" s="58" customFormat="1" x14ac:dyDescent="0.3"/>
    <row r="195" s="58" customFormat="1" x14ac:dyDescent="0.3"/>
    <row r="196" s="58" customFormat="1" x14ac:dyDescent="0.3"/>
    <row r="197" s="58" customFormat="1" x14ac:dyDescent="0.3"/>
    <row r="198" s="58" customFormat="1" x14ac:dyDescent="0.3"/>
    <row r="199" s="58" customFormat="1" x14ac:dyDescent="0.3"/>
    <row r="200" s="58" customFormat="1" x14ac:dyDescent="0.3"/>
    <row r="201" s="58" customFormat="1" x14ac:dyDescent="0.3"/>
    <row r="202" s="58" customFormat="1" x14ac:dyDescent="0.3"/>
    <row r="203" s="58" customFormat="1" x14ac:dyDescent="0.3"/>
    <row r="204" s="58" customFormat="1" x14ac:dyDescent="0.3"/>
    <row r="205" s="58" customFormat="1" x14ac:dyDescent="0.3"/>
    <row r="206" s="58" customFormat="1" x14ac:dyDescent="0.3"/>
    <row r="207" s="58" customFormat="1" x14ac:dyDescent="0.3"/>
    <row r="208" s="58" customFormat="1" x14ac:dyDescent="0.3"/>
    <row r="209" s="58" customFormat="1" x14ac:dyDescent="0.3"/>
    <row r="210" s="58" customFormat="1" x14ac:dyDescent="0.3"/>
    <row r="211" s="58" customFormat="1" x14ac:dyDescent="0.3"/>
    <row r="212" s="58" customFormat="1" x14ac:dyDescent="0.3"/>
    <row r="213" s="58" customFormat="1" x14ac:dyDescent="0.3"/>
    <row r="214" s="58" customFormat="1" x14ac:dyDescent="0.3"/>
    <row r="215" s="58" customFormat="1" x14ac:dyDescent="0.3"/>
    <row r="216" s="58" customFormat="1" x14ac:dyDescent="0.3"/>
    <row r="217" s="58" customFormat="1" x14ac:dyDescent="0.3"/>
    <row r="218" s="58" customFormat="1" x14ac:dyDescent="0.3"/>
    <row r="219" s="58" customFormat="1" x14ac:dyDescent="0.3"/>
    <row r="220" s="58" customFormat="1" x14ac:dyDescent="0.3"/>
    <row r="221" s="58" customFormat="1" x14ac:dyDescent="0.3"/>
    <row r="222" s="58" customFormat="1" x14ac:dyDescent="0.3"/>
    <row r="223" s="58" customFormat="1" x14ac:dyDescent="0.3"/>
    <row r="224" s="58" customFormat="1" x14ac:dyDescent="0.3"/>
    <row r="225" s="58" customFormat="1" x14ac:dyDescent="0.3"/>
    <row r="226" s="58" customFormat="1" x14ac:dyDescent="0.3"/>
    <row r="227" s="58" customFormat="1" x14ac:dyDescent="0.3"/>
    <row r="228" s="58" customFormat="1" x14ac:dyDescent="0.3"/>
    <row r="229" s="58" customFormat="1" x14ac:dyDescent="0.3"/>
    <row r="230" s="58" customFormat="1" x14ac:dyDescent="0.3"/>
    <row r="231" s="58" customFormat="1" x14ac:dyDescent="0.3"/>
    <row r="232" s="58" customFormat="1" x14ac:dyDescent="0.3"/>
    <row r="233" s="58" customFormat="1" x14ac:dyDescent="0.3"/>
    <row r="234" s="58" customFormat="1" x14ac:dyDescent="0.3"/>
    <row r="235" s="58" customFormat="1" x14ac:dyDescent="0.3"/>
    <row r="236" s="58" customFormat="1" x14ac:dyDescent="0.3"/>
    <row r="237" s="58" customFormat="1" x14ac:dyDescent="0.3"/>
    <row r="238" s="58" customFormat="1" x14ac:dyDescent="0.3"/>
    <row r="239" s="58" customFormat="1" x14ac:dyDescent="0.3"/>
    <row r="240" s="58" customFormat="1" x14ac:dyDescent="0.3"/>
    <row r="241" s="58" customFormat="1" x14ac:dyDescent="0.3"/>
    <row r="242" s="58" customFormat="1" x14ac:dyDescent="0.3"/>
    <row r="243" s="58" customFormat="1" x14ac:dyDescent="0.3"/>
    <row r="244" s="58" customFormat="1" x14ac:dyDescent="0.3"/>
    <row r="245" s="58" customFormat="1" x14ac:dyDescent="0.3"/>
    <row r="246" s="58" customFormat="1" x14ac:dyDescent="0.3"/>
    <row r="247" s="58" customFormat="1" x14ac:dyDescent="0.3"/>
    <row r="248" s="58" customFormat="1" x14ac:dyDescent="0.3"/>
    <row r="249" s="58" customFormat="1" x14ac:dyDescent="0.3"/>
    <row r="250" s="58" customFormat="1" x14ac:dyDescent="0.3"/>
    <row r="251" s="58" customFormat="1" x14ac:dyDescent="0.3"/>
    <row r="252" s="58" customFormat="1" x14ac:dyDescent="0.3"/>
    <row r="253" s="58" customFormat="1" x14ac:dyDescent="0.3"/>
    <row r="254" s="58" customFormat="1" x14ac:dyDescent="0.3"/>
    <row r="255" s="58" customFormat="1" x14ac:dyDescent="0.3"/>
    <row r="256" s="58" customFormat="1" x14ac:dyDescent="0.3"/>
    <row r="257" s="58" customFormat="1" x14ac:dyDescent="0.3"/>
    <row r="258" s="58" customFormat="1" x14ac:dyDescent="0.3"/>
    <row r="259" s="58" customFormat="1" x14ac:dyDescent="0.3"/>
    <row r="260" s="58" customFormat="1" x14ac:dyDescent="0.3"/>
    <row r="261" s="58" customFormat="1" x14ac:dyDescent="0.3"/>
    <row r="262" s="58" customFormat="1" x14ac:dyDescent="0.3"/>
    <row r="263" s="58" customFormat="1" x14ac:dyDescent="0.3"/>
    <row r="264" s="58" customFormat="1" x14ac:dyDescent="0.3"/>
    <row r="265" s="58" customFormat="1" x14ac:dyDescent="0.3"/>
    <row r="266" s="58" customFormat="1" x14ac:dyDescent="0.3"/>
    <row r="267" s="58" customFormat="1" x14ac:dyDescent="0.3"/>
    <row r="268" s="58" customFormat="1" x14ac:dyDescent="0.3"/>
    <row r="269" s="58" customFormat="1" x14ac:dyDescent="0.3"/>
    <row r="270" s="58" customFormat="1" x14ac:dyDescent="0.3"/>
    <row r="271" s="58" customFormat="1" x14ac:dyDescent="0.3"/>
    <row r="272" s="58" customFormat="1" x14ac:dyDescent="0.3"/>
    <row r="273" s="58" customFormat="1" x14ac:dyDescent="0.3"/>
    <row r="274" s="58" customFormat="1" x14ac:dyDescent="0.3"/>
    <row r="275" s="58" customFormat="1" x14ac:dyDescent="0.3"/>
    <row r="276" s="58" customFormat="1" x14ac:dyDescent="0.3"/>
    <row r="277" s="58" customFormat="1" x14ac:dyDescent="0.3"/>
    <row r="278" s="58" customFormat="1" x14ac:dyDescent="0.3"/>
    <row r="279" s="58" customFormat="1" x14ac:dyDescent="0.3"/>
    <row r="280" s="58" customFormat="1" x14ac:dyDescent="0.3"/>
    <row r="281" s="58" customFormat="1" x14ac:dyDescent="0.3"/>
    <row r="282" s="58" customFormat="1" x14ac:dyDescent="0.3"/>
    <row r="283" s="58" customFormat="1" x14ac:dyDescent="0.3"/>
    <row r="284" s="58" customFormat="1" x14ac:dyDescent="0.3"/>
    <row r="285" s="58" customFormat="1" x14ac:dyDescent="0.3"/>
    <row r="286" s="58" customFormat="1" x14ac:dyDescent="0.3"/>
    <row r="287" s="58" customFormat="1" x14ac:dyDescent="0.3"/>
    <row r="288" s="58" customFormat="1" x14ac:dyDescent="0.3"/>
    <row r="289" s="58" customFormat="1" x14ac:dyDescent="0.3"/>
    <row r="290" s="58" customFormat="1" x14ac:dyDescent="0.3"/>
    <row r="291" s="58" customFormat="1" x14ac:dyDescent="0.3"/>
    <row r="292" s="58" customFormat="1" x14ac:dyDescent="0.3"/>
    <row r="293" s="58" customFormat="1" x14ac:dyDescent="0.3"/>
    <row r="294" s="58" customFormat="1" x14ac:dyDescent="0.3"/>
    <row r="295" s="58" customFormat="1" x14ac:dyDescent="0.3"/>
    <row r="296" s="58" customFormat="1" x14ac:dyDescent="0.3"/>
    <row r="297" s="58" customFormat="1" x14ac:dyDescent="0.3"/>
    <row r="298" s="58" customFormat="1" x14ac:dyDescent="0.3"/>
    <row r="299" s="58" customFormat="1" x14ac:dyDescent="0.3"/>
    <row r="300" s="58" customFormat="1" x14ac:dyDescent="0.3"/>
    <row r="301" s="58" customFormat="1" x14ac:dyDescent="0.3"/>
    <row r="302" s="58" customFormat="1" x14ac:dyDescent="0.3"/>
    <row r="303" s="58" customFormat="1" x14ac:dyDescent="0.3"/>
    <row r="304" s="58" customFormat="1" x14ac:dyDescent="0.3"/>
    <row r="305" s="58" customFormat="1" x14ac:dyDescent="0.3"/>
    <row r="306" s="58" customFormat="1" x14ac:dyDescent="0.3"/>
    <row r="307" s="58" customFormat="1" x14ac:dyDescent="0.3"/>
    <row r="308" s="58" customFormat="1" x14ac:dyDescent="0.3"/>
    <row r="309" s="58" customFormat="1" x14ac:dyDescent="0.3"/>
    <row r="310" s="58" customFormat="1" x14ac:dyDescent="0.3"/>
    <row r="311" s="58" customFormat="1" x14ac:dyDescent="0.3"/>
    <row r="312" s="58" customFormat="1" x14ac:dyDescent="0.3"/>
    <row r="313" s="58" customFormat="1" x14ac:dyDescent="0.3"/>
    <row r="314" s="58" customFormat="1" x14ac:dyDescent="0.3"/>
    <row r="315" s="58" customFormat="1" x14ac:dyDescent="0.3"/>
    <row r="316" s="58" customFormat="1" x14ac:dyDescent="0.3"/>
    <row r="317" s="58" customFormat="1" x14ac:dyDescent="0.3"/>
    <row r="318" s="58" customFormat="1" x14ac:dyDescent="0.3"/>
    <row r="319" s="58" customFormat="1" x14ac:dyDescent="0.3"/>
    <row r="320" s="58" customFormat="1" x14ac:dyDescent="0.3"/>
    <row r="321" s="58" customFormat="1" x14ac:dyDescent="0.3"/>
    <row r="322" s="58" customFormat="1" x14ac:dyDescent="0.3"/>
    <row r="323" s="58" customFormat="1" x14ac:dyDescent="0.3"/>
    <row r="324" s="58" customFormat="1" x14ac:dyDescent="0.3"/>
    <row r="325" s="58" customFormat="1" x14ac:dyDescent="0.3"/>
    <row r="326" s="58" customFormat="1" x14ac:dyDescent="0.3"/>
    <row r="327" s="58" customFormat="1" x14ac:dyDescent="0.3"/>
    <row r="328" s="58" customFormat="1" x14ac:dyDescent="0.3"/>
    <row r="329" s="58" customFormat="1" x14ac:dyDescent="0.3"/>
    <row r="330" s="58" customFormat="1" x14ac:dyDescent="0.3"/>
    <row r="331" s="58" customFormat="1" x14ac:dyDescent="0.3"/>
    <row r="332" s="58" customFormat="1" x14ac:dyDescent="0.3"/>
    <row r="333" s="58" customFormat="1" x14ac:dyDescent="0.3"/>
    <row r="334" s="58" customFormat="1" x14ac:dyDescent="0.3"/>
    <row r="335" s="58" customFormat="1" x14ac:dyDescent="0.3"/>
    <row r="336" s="58" customFormat="1" x14ac:dyDescent="0.3"/>
    <row r="337" s="58" customFormat="1" x14ac:dyDescent="0.3"/>
    <row r="338" s="58" customFormat="1" x14ac:dyDescent="0.3"/>
    <row r="339" s="58" customFormat="1" x14ac:dyDescent="0.3"/>
    <row r="340" s="58" customFormat="1" x14ac:dyDescent="0.3"/>
    <row r="341" s="58" customFormat="1" x14ac:dyDescent="0.3"/>
    <row r="342" s="58" customFormat="1" x14ac:dyDescent="0.3"/>
  </sheetData>
  <sheetProtection algorithmName="SHA-512" hashValue="+e+Dp/1JXz1DlIpHjTl0widov+Qlhne7A26exadfEr86gP9L2LswgEMc6VItshbpDByxJqJIZhBxF2s0HqenSQ==" saltValue="mp2gZJYd6cPD1/DHeTNIIw==" spinCount="100000" sheet="1" objects="1" scenarios="1"/>
  <mergeCells count="4">
    <mergeCell ref="A2:B2"/>
    <mergeCell ref="A5:A7"/>
    <mergeCell ref="A1:E1"/>
    <mergeCell ref="A110:D110"/>
  </mergeCells>
  <pageMargins left="0.7" right="0.7" top="0.75" bottom="0.75" header="0.3" footer="0.3"/>
  <pageSetup orientation="portrait" horizontalDpi="0" verticalDpi="0" r:id="rId1"/>
  <headerFooter>
    <oddHeader>&amp;C&amp;"-,Bold"&amp;12FSA BMP Life-Cycle Tool</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K26"/>
  <sheetViews>
    <sheetView showGridLines="0" zoomScaleNormal="100" workbookViewId="0">
      <selection sqref="A1:F1"/>
    </sheetView>
  </sheetViews>
  <sheetFormatPr defaultColWidth="9.109375" defaultRowHeight="15.6" x14ac:dyDescent="0.3"/>
  <cols>
    <col min="1" max="1" width="4.109375" style="61" customWidth="1"/>
    <col min="2" max="2" width="30" style="61" customWidth="1"/>
    <col min="3" max="3" width="9.5546875" style="61" customWidth="1"/>
    <col min="4" max="4" width="10.109375" style="61" customWidth="1"/>
    <col min="5" max="5" width="10.44140625" style="61" customWidth="1"/>
    <col min="6" max="6" width="14.109375" style="61" customWidth="1"/>
    <col min="7" max="16384" width="9.109375" style="61"/>
  </cols>
  <sheetData>
    <row r="1" spans="1:11" ht="35.25" customHeight="1" x14ac:dyDescent="0.3">
      <c r="A1" s="508" t="s">
        <v>288</v>
      </c>
      <c r="B1" s="508"/>
      <c r="C1" s="508"/>
      <c r="D1" s="508"/>
      <c r="E1" s="508"/>
      <c r="F1" s="508"/>
    </row>
    <row r="2" spans="1:11" ht="18.600000000000001" thickBot="1" x14ac:dyDescent="0.35">
      <c r="A2" s="254"/>
      <c r="B2" s="507" t="s">
        <v>305</v>
      </c>
      <c r="C2" s="507"/>
      <c r="D2" s="507"/>
      <c r="E2" s="507"/>
      <c r="F2" s="254"/>
    </row>
    <row r="3" spans="1:11" x14ac:dyDescent="0.3">
      <c r="B3" s="514" t="str">
        <f>'1-Background Information'!B2</f>
        <v>Example XYZ</v>
      </c>
      <c r="C3" s="515"/>
      <c r="D3" s="515"/>
      <c r="E3" s="515"/>
      <c r="F3" s="516"/>
    </row>
    <row r="4" spans="1:11" x14ac:dyDescent="0.3">
      <c r="A4" s="137"/>
      <c r="B4" s="511" t="s">
        <v>289</v>
      </c>
      <c r="C4" s="512"/>
      <c r="D4" s="512"/>
      <c r="E4" s="512"/>
      <c r="F4" s="513"/>
    </row>
    <row r="5" spans="1:11" ht="16.2" thickBot="1" x14ac:dyDescent="0.35">
      <c r="A5" s="137"/>
      <c r="B5" s="256" t="s">
        <v>290</v>
      </c>
      <c r="C5" s="255">
        <f>'2-Life Cycle Cost Analysis'!J5</f>
        <v>60</v>
      </c>
      <c r="D5" s="257" t="s">
        <v>291</v>
      </c>
      <c r="E5" s="258"/>
      <c r="F5" s="259"/>
    </row>
    <row r="6" spans="1:11" ht="38.25" customHeight="1" thickTop="1" thickBot="1" x14ac:dyDescent="0.35">
      <c r="A6" s="137"/>
      <c r="B6" s="260" t="s">
        <v>3</v>
      </c>
      <c r="C6" s="261" t="s">
        <v>292</v>
      </c>
      <c r="D6" s="262" t="s">
        <v>293</v>
      </c>
      <c r="E6" s="262" t="s">
        <v>294</v>
      </c>
      <c r="F6" s="263" t="s">
        <v>295</v>
      </c>
      <c r="G6" s="110"/>
      <c r="H6" s="110"/>
      <c r="I6" s="110"/>
      <c r="J6" s="110"/>
      <c r="K6" s="110"/>
    </row>
    <row r="7" spans="1:11" ht="15" customHeight="1" thickBot="1" x14ac:dyDescent="0.35">
      <c r="A7" s="137"/>
      <c r="B7" s="264"/>
      <c r="C7" s="265" t="s">
        <v>296</v>
      </c>
      <c r="D7" s="266">
        <f>'2-Life Cycle Cost Analysis'!J5</f>
        <v>60</v>
      </c>
      <c r="E7" s="267" t="s">
        <v>297</v>
      </c>
      <c r="F7" s="268" t="s">
        <v>298</v>
      </c>
      <c r="G7" s="71"/>
      <c r="H7" s="71"/>
      <c r="I7" s="71"/>
      <c r="J7" s="71"/>
      <c r="K7" s="71"/>
    </row>
    <row r="8" spans="1:11" ht="30.75" customHeight="1" thickBot="1" x14ac:dyDescent="0.35">
      <c r="A8" s="137"/>
      <c r="B8" s="269" t="s">
        <v>299</v>
      </c>
      <c r="C8" s="111">
        <v>500</v>
      </c>
      <c r="D8" s="112">
        <v>100</v>
      </c>
      <c r="E8" s="113">
        <v>200000</v>
      </c>
      <c r="F8" s="114">
        <v>25</v>
      </c>
      <c r="G8" s="71"/>
      <c r="H8" s="71"/>
      <c r="I8" s="71"/>
      <c r="J8" s="71"/>
      <c r="K8" s="71"/>
    </row>
    <row r="9" spans="1:11" ht="48" customHeight="1" x14ac:dyDescent="0.3">
      <c r="A9" s="137"/>
      <c r="B9" s="519" t="s">
        <v>300</v>
      </c>
      <c r="C9" s="522">
        <f>D7*C8</f>
        <v>30000</v>
      </c>
      <c r="D9" s="393">
        <f>D7*D8</f>
        <v>6000</v>
      </c>
      <c r="E9" s="393">
        <f>$D$7*E8</f>
        <v>12000000</v>
      </c>
      <c r="F9" s="527">
        <f>$D$7*F8</f>
        <v>1500</v>
      </c>
      <c r="G9" s="71"/>
      <c r="H9" s="71"/>
      <c r="I9" s="71"/>
      <c r="J9" s="71"/>
      <c r="K9" s="71"/>
    </row>
    <row r="10" spans="1:11" ht="0.75" customHeight="1" thickBot="1" x14ac:dyDescent="0.35">
      <c r="A10" s="137"/>
      <c r="B10" s="520"/>
      <c r="C10" s="523"/>
      <c r="D10" s="525"/>
      <c r="E10" s="525"/>
      <c r="F10" s="528"/>
      <c r="G10" s="71"/>
      <c r="H10" s="71"/>
      <c r="I10" s="71"/>
      <c r="J10" s="71"/>
      <c r="K10" s="71"/>
    </row>
    <row r="11" spans="1:11" ht="16.5" hidden="1" customHeight="1" thickBot="1" x14ac:dyDescent="0.35">
      <c r="A11" s="137"/>
      <c r="B11" s="521"/>
      <c r="C11" s="524"/>
      <c r="D11" s="526"/>
      <c r="E11" s="526"/>
      <c r="F11" s="529"/>
      <c r="G11" s="71"/>
      <c r="H11" s="71"/>
      <c r="I11" s="71"/>
      <c r="J11" s="71"/>
      <c r="K11" s="71"/>
    </row>
    <row r="12" spans="1:11" ht="59.25" customHeight="1" thickBot="1" x14ac:dyDescent="0.35">
      <c r="A12" s="137"/>
      <c r="B12" s="270" t="s">
        <v>301</v>
      </c>
      <c r="C12" s="271">
        <f>'2-Life Cycle Cost Analysis'!$G$54/'6-Unit Cost Summary'!C9</f>
        <v>77.666666666666671</v>
      </c>
      <c r="D12" s="272">
        <f>'2-Life Cycle Cost Analysis'!$G$54/'6-Unit Cost Summary'!D9</f>
        <v>388.33333333333331</v>
      </c>
      <c r="E12" s="273">
        <f>'2-Life Cycle Cost Analysis'!$G$54/'6-Unit Cost Summary'!E9</f>
        <v>0.19416666666666665</v>
      </c>
      <c r="F12" s="274">
        <f>'2-Life Cycle Cost Analysis'!$G$54/'6-Unit Cost Summary'!F9</f>
        <v>1553.3333333333333</v>
      </c>
    </row>
    <row r="13" spans="1:11" ht="55.5" customHeight="1" thickBot="1" x14ac:dyDescent="0.35">
      <c r="A13" s="137"/>
      <c r="B13" s="275" t="s">
        <v>302</v>
      </c>
      <c r="C13" s="276">
        <f>'2-Life Cycle Cost Analysis'!$J$54/'6-Unit Cost Summary'!C9</f>
        <v>87.666666666666671</v>
      </c>
      <c r="D13" s="185">
        <f>'2-Life Cycle Cost Analysis'!$J$54/'6-Unit Cost Summary'!D9</f>
        <v>438.33333333333331</v>
      </c>
      <c r="E13" s="277">
        <f>'2-Life Cycle Cost Analysis'!$J$54/'6-Unit Cost Summary'!E9</f>
        <v>0.21916666666666668</v>
      </c>
      <c r="F13" s="186">
        <f>'2-Life Cycle Cost Analysis'!$J$54/'6-Unit Cost Summary'!F9</f>
        <v>1753.3333333333333</v>
      </c>
    </row>
    <row r="14" spans="1:11" x14ac:dyDescent="0.3">
      <c r="A14" s="137"/>
      <c r="B14" s="278"/>
      <c r="C14" s="137"/>
      <c r="D14" s="137"/>
      <c r="E14" s="137"/>
      <c r="F14" s="137"/>
    </row>
    <row r="15" spans="1:11" ht="32.25" customHeight="1" x14ac:dyDescent="0.3">
      <c r="A15" s="137"/>
      <c r="B15" s="517" t="s">
        <v>303</v>
      </c>
      <c r="C15" s="518"/>
      <c r="D15" s="518"/>
      <c r="E15" s="518"/>
      <c r="F15" s="518"/>
    </row>
    <row r="16" spans="1:11" x14ac:dyDescent="0.3">
      <c r="A16" s="137"/>
      <c r="B16" s="278"/>
      <c r="C16" s="279"/>
      <c r="D16" s="279"/>
      <c r="E16" s="279"/>
      <c r="F16" s="279"/>
    </row>
    <row r="17" spans="1:6" x14ac:dyDescent="0.3">
      <c r="A17" s="137"/>
      <c r="B17" s="509" t="s">
        <v>304</v>
      </c>
      <c r="C17" s="510"/>
      <c r="D17" s="510"/>
      <c r="E17" s="510"/>
      <c r="F17" s="510"/>
    </row>
    <row r="18" spans="1:6" x14ac:dyDescent="0.3">
      <c r="A18" s="137"/>
      <c r="B18" s="278"/>
      <c r="C18" s="137"/>
      <c r="D18" s="137"/>
      <c r="E18" s="137"/>
      <c r="F18" s="137"/>
    </row>
    <row r="19" spans="1:6" x14ac:dyDescent="0.3">
      <c r="A19" s="137"/>
      <c r="B19" s="278"/>
      <c r="C19" s="137"/>
      <c r="D19" s="137"/>
      <c r="E19" s="137"/>
      <c r="F19" s="137"/>
    </row>
    <row r="20" spans="1:6" x14ac:dyDescent="0.3">
      <c r="A20" s="137"/>
      <c r="B20" s="278"/>
      <c r="C20" s="137"/>
      <c r="D20" s="137"/>
      <c r="E20" s="137"/>
      <c r="F20" s="137"/>
    </row>
    <row r="21" spans="1:6" x14ac:dyDescent="0.3">
      <c r="B21" s="115"/>
    </row>
    <row r="22" spans="1:6" x14ac:dyDescent="0.3">
      <c r="B22" s="115"/>
    </row>
    <row r="23" spans="1:6" x14ac:dyDescent="0.3">
      <c r="B23" s="115"/>
    </row>
    <row r="24" spans="1:6" x14ac:dyDescent="0.3">
      <c r="B24" s="115"/>
    </row>
    <row r="25" spans="1:6" x14ac:dyDescent="0.3">
      <c r="B25" s="115"/>
    </row>
    <row r="26" spans="1:6" x14ac:dyDescent="0.3">
      <c r="B26" s="115"/>
    </row>
  </sheetData>
  <sheetProtection algorithmName="SHA-512" hashValue="Z4uE327m+mcJqut/4evsPTgUxmDuJkFUNWdFjEeV+RCT3TOgsEBnRw+u+5Boli4R2iLsvsQMNnfPNnBhs1EXfg==" saltValue="X7lr7gB+g6aF5UlYI++cGg==" spinCount="100000" sheet="1" objects="1" scenarios="1"/>
  <mergeCells count="11">
    <mergeCell ref="A1:F1"/>
    <mergeCell ref="B17:F17"/>
    <mergeCell ref="B4:F4"/>
    <mergeCell ref="B3:F3"/>
    <mergeCell ref="B15:F15"/>
    <mergeCell ref="B9:B11"/>
    <mergeCell ref="C9:C11"/>
    <mergeCell ref="D9:D11"/>
    <mergeCell ref="E9:E11"/>
    <mergeCell ref="F9:F11"/>
    <mergeCell ref="B2:E2"/>
  </mergeCells>
  <printOptions horizontalCentered="1"/>
  <pageMargins left="0.7" right="0.7" top="0.75" bottom="0.75" header="0.3" footer="0.3"/>
  <pageSetup orientation="portrait" horizontalDpi="0" verticalDpi="0" r:id="rId1"/>
  <headerFooter>
    <oddHeader>&amp;C&amp;"-,Bold"&amp;12FSA BMP Life-Cycle Tool</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bf3281-130d-4f73-bba3-9185382d3a27">
      <Terms xmlns="http://schemas.microsoft.com/office/infopath/2007/PartnerControls"/>
    </lcf76f155ced4ddcb4097134ff3c332f>
    <TaxCatchAll xmlns="398d0d4f-f4d6-4523-92e3-bbf052f93d1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73B4A4969BA04BB9BB7AF0B19BC581" ma:contentTypeVersion="19" ma:contentTypeDescription="Create a new document." ma:contentTypeScope="" ma:versionID="2d37ee925429a0a0c4206fb90ac742a3">
  <xsd:schema xmlns:xsd="http://www.w3.org/2001/XMLSchema" xmlns:xs="http://www.w3.org/2001/XMLSchema" xmlns:p="http://schemas.microsoft.com/office/2006/metadata/properties" xmlns:ns2="23bf3281-130d-4f73-bba3-9185382d3a27" xmlns:ns3="398d0d4f-f4d6-4523-92e3-bbf052f93d15" targetNamespace="http://schemas.microsoft.com/office/2006/metadata/properties" ma:root="true" ma:fieldsID="f07468453fe5f98f99cd972fc186b9c1" ns2:_="" ns3:_="">
    <xsd:import namespace="23bf3281-130d-4f73-bba3-9185382d3a27"/>
    <xsd:import namespace="398d0d4f-f4d6-4523-92e3-bbf052f93d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bf3281-130d-4f73-bba3-9185382d3a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7681ff6-791a-4539-a9a5-56babdd1d1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8d0d4f-f4d6-4523-92e3-bbf052f93d15"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4797104-779f-4aa0-a457-eaffc1246e4f}" ma:internalName="TaxCatchAll" ma:showField="CatchAllData" ma:web="398d0d4f-f4d6-4523-92e3-bbf052f93d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D8FFBC-3C80-48ED-9D06-0569D34560C1}">
  <ds:schemaRefs>
    <ds:schemaRef ds:uri="http://schemas.microsoft.com/office/2006/metadata/properties"/>
    <ds:schemaRef ds:uri="http://schemas.microsoft.com/office/infopath/2007/PartnerControls"/>
    <ds:schemaRef ds:uri="23bf3281-130d-4f73-bba3-9185382d3a27"/>
    <ds:schemaRef ds:uri="398d0d4f-f4d6-4523-92e3-bbf052f93d15"/>
  </ds:schemaRefs>
</ds:datastoreItem>
</file>

<file path=customXml/itemProps2.xml><?xml version="1.0" encoding="utf-8"?>
<ds:datastoreItem xmlns:ds="http://schemas.openxmlformats.org/officeDocument/2006/customXml" ds:itemID="{175E2DAF-1FEE-40DA-8BFB-369F2A5D74F3}">
  <ds:schemaRefs>
    <ds:schemaRef ds:uri="http://schemas.microsoft.com/sharepoint/v3/contenttype/forms"/>
  </ds:schemaRefs>
</ds:datastoreItem>
</file>

<file path=customXml/itemProps3.xml><?xml version="1.0" encoding="utf-8"?>
<ds:datastoreItem xmlns:ds="http://schemas.openxmlformats.org/officeDocument/2006/customXml" ds:itemID="{AB76236F-D7D2-4837-9794-AAD7808214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bf3281-130d-4f73-bba3-9185382d3a27"/>
    <ds:schemaRef ds:uri="398d0d4f-f4d6-4523-92e3-bbf052f93d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Directions - READ ME FIRST</vt:lpstr>
      <vt:lpstr>1-Background Information</vt:lpstr>
      <vt:lpstr>2-Life Cycle Cost Analysis</vt:lpstr>
      <vt:lpstr>3-Water Quality System Database</vt:lpstr>
      <vt:lpstr>4-Maintenance</vt:lpstr>
      <vt:lpstr>5-Discount Rate Factors</vt:lpstr>
      <vt:lpstr>6-Unit Cost Summary</vt:lpstr>
      <vt:lpstr>'1-Background Information'!Print_Area</vt:lpstr>
      <vt:lpstr>'2-Life Cycle Cost Analysis'!Print_Area</vt:lpstr>
      <vt:lpstr>'3-Water Quality System Database'!Print_Area</vt:lpstr>
      <vt:lpstr>'5-Discount Rate Factors'!Print_Area</vt:lpstr>
      <vt:lpstr>'6-Unit Cost Summary'!Print_Area</vt:lpstr>
      <vt:lpstr>'Directions - READ ME FIRST'!Print_Area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Florida Stormwater Association Educational Foundation</dc:creator>
  <cp:keywords/>
  <dc:description/>
  <cp:lastModifiedBy>Danielle Hopkins</cp:lastModifiedBy>
  <cp:revision/>
  <dcterms:created xsi:type="dcterms:W3CDTF">2016-11-05T22:40:13Z</dcterms:created>
  <dcterms:modified xsi:type="dcterms:W3CDTF">2025-06-09T15:21:48Z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0x0101001F73B4A4969BA04BB9BB7AF0B19BC581</vt:lpwstr>
  </property>
  <property fmtid="{D5CDD505-2E9C-101B-9397-08002B2CF9AE}" pid="3" name="MediaServiceImageTags">
    <vt:lpwstr/>
  </property>
</Properties>
</file>